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0" windowWidth="15480" windowHeight="11640" activeTab="0"/>
  </bookViews>
  <sheets>
    <sheet name="Front" sheetId="1" r:id="rId1"/>
  </sheets>
  <definedNames>
    <definedName name="_xlnm.Print_Area" localSheetId="0">'Front'!$A$3:$BI$204</definedName>
  </definedNames>
  <calcPr fullCalcOnLoad="1"/>
</workbook>
</file>

<file path=xl/comments1.xml><?xml version="1.0" encoding="utf-8"?>
<comments xmlns="http://schemas.openxmlformats.org/spreadsheetml/2006/main">
  <authors>
    <author>tgdeiol1</author>
    <author>Len Simpson</author>
    <author>Simpson</author>
  </authors>
  <commentList>
    <comment ref="B2" authorId="0">
      <text>
        <r>
          <rPr>
            <b/>
            <sz val="8"/>
            <rFont val="Tahoma"/>
            <family val="2"/>
          </rPr>
          <t>Information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This excel sheets does quite a few
calculations on its own. Those fields
are marked in highlighted colour. 
Special information will be shown
in the sheet itself.
 Have fun.</t>
        </r>
      </text>
    </comment>
    <comment ref="K2" authorId="0">
      <text>
        <r>
          <rPr>
            <sz val="8"/>
            <rFont val="Tahoma"/>
            <family val="2"/>
          </rPr>
          <t>Choose your preferred colour for the autocalculating cells</t>
        </r>
      </text>
    </comment>
    <comment ref="AI5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59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66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1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3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85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2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8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L22" authorId="1">
      <text>
        <r>
          <rPr>
            <sz val="8"/>
            <rFont val="Tahoma"/>
            <family val="0"/>
          </rPr>
          <t xml:space="preserve">This area is meant for you to write in during play.
</t>
        </r>
      </text>
    </comment>
    <comment ref="D8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O8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T8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Y8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T8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P8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L8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H8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D8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D9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H9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D99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Y9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T9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  <comment ref="O96" authorId="2">
      <text>
        <r>
          <rPr>
            <b/>
            <sz val="8"/>
            <rFont val="Tahoma"/>
            <family val="0"/>
          </rPr>
          <t>Warning: 
If you wear armour you stand a very good chance of being unable to cast spells.</t>
        </r>
      </text>
    </comment>
  </commentList>
</comments>
</file>

<file path=xl/sharedStrings.xml><?xml version="1.0" encoding="utf-8"?>
<sst xmlns="http://schemas.openxmlformats.org/spreadsheetml/2006/main" count="560" uniqueCount="237">
  <si>
    <t>Dexterity</t>
  </si>
  <si>
    <t>Constitution</t>
  </si>
  <si>
    <t>Intelligence</t>
  </si>
  <si>
    <t>Wisdom</t>
  </si>
  <si>
    <t>Charisma</t>
  </si>
  <si>
    <t>Initiative</t>
  </si>
  <si>
    <t>Will</t>
  </si>
  <si>
    <t>Reflex</t>
  </si>
  <si>
    <t>Name</t>
  </si>
  <si>
    <t>Player</t>
  </si>
  <si>
    <t>Class</t>
  </si>
  <si>
    <t>Race</t>
  </si>
  <si>
    <t>Deity</t>
  </si>
  <si>
    <t>Level</t>
  </si>
  <si>
    <t>Size</t>
  </si>
  <si>
    <t>Age</t>
  </si>
  <si>
    <t>Gender</t>
  </si>
  <si>
    <t>Height</t>
  </si>
  <si>
    <t>Weight</t>
  </si>
  <si>
    <t>Eyes</t>
  </si>
  <si>
    <t>Hair</t>
  </si>
  <si>
    <t>Score</t>
  </si>
  <si>
    <t>Mod</t>
  </si>
  <si>
    <t>Total</t>
  </si>
  <si>
    <t>Base</t>
  </si>
  <si>
    <t>Dex</t>
  </si>
  <si>
    <t>Misc</t>
  </si>
  <si>
    <t>Ability</t>
  </si>
  <si>
    <t>Magic</t>
  </si>
  <si>
    <t>Temp</t>
  </si>
  <si>
    <t>=</t>
  </si>
  <si>
    <t>+</t>
  </si>
  <si>
    <t>Skillname</t>
  </si>
  <si>
    <t>Key</t>
  </si>
  <si>
    <t>Rank</t>
  </si>
  <si>
    <t>Speed</t>
  </si>
  <si>
    <t>Spell Failure</t>
  </si>
  <si>
    <t>Melee</t>
  </si>
  <si>
    <t>Str</t>
  </si>
  <si>
    <t>Ranged</t>
  </si>
  <si>
    <t>HP / Subdual</t>
  </si>
  <si>
    <t>/</t>
  </si>
  <si>
    <t>Damage</t>
  </si>
  <si>
    <t>Critical</t>
  </si>
  <si>
    <t>Range</t>
  </si>
  <si>
    <t>Special</t>
  </si>
  <si>
    <t>Attack</t>
  </si>
  <si>
    <t>Bonus</t>
  </si>
  <si>
    <t>Type</t>
  </si>
  <si>
    <t>Failure</t>
  </si>
  <si>
    <t>General</t>
  </si>
  <si>
    <t>Goods</t>
  </si>
  <si>
    <t>Money</t>
  </si>
  <si>
    <t>Platinum</t>
  </si>
  <si>
    <t>Gold</t>
  </si>
  <si>
    <t>Silver</t>
  </si>
  <si>
    <t>Copper</t>
  </si>
  <si>
    <t>Light Load</t>
  </si>
  <si>
    <t>Medium Load</t>
  </si>
  <si>
    <t>Heavy Load</t>
  </si>
  <si>
    <t>Lift over head</t>
  </si>
  <si>
    <t>Lift off ground</t>
  </si>
  <si>
    <t>Push or Drag</t>
  </si>
  <si>
    <t>Class Specials</t>
  </si>
  <si>
    <t>Race Specials</t>
  </si>
  <si>
    <t>Feats</t>
  </si>
  <si>
    <t>Fortitude</t>
  </si>
  <si>
    <t>Appraise</t>
  </si>
  <si>
    <t>Balance</t>
  </si>
  <si>
    <t>Bluff</t>
  </si>
  <si>
    <t>Climb</t>
  </si>
  <si>
    <t>Concentration</t>
  </si>
  <si>
    <t>Craft</t>
  </si>
  <si>
    <t>Diplomacy</t>
  </si>
  <si>
    <t>Disguise</t>
  </si>
  <si>
    <t>Escape Artist</t>
  </si>
  <si>
    <t>Forgery</t>
  </si>
  <si>
    <t>Gather Information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</si>
  <si>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</si>
  <si>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</si>
  <si>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</si>
  <si>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</si>
  <si>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</si>
  <si>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</si>
  <si>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</si>
  <si>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</si>
  <si>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</si>
  <si>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</si>
  <si>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</si>
  <si>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</si>
  <si>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</si>
  <si>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Int</t>
  </si>
  <si>
    <t>Cha</t>
  </si>
  <si>
    <t>Con</t>
  </si>
  <si>
    <t>Wis</t>
  </si>
  <si>
    <t>Cost</t>
  </si>
  <si>
    <t>#</t>
  </si>
  <si>
    <t>Wealth</t>
  </si>
  <si>
    <t>Coin</t>
  </si>
  <si>
    <t>Spells</t>
  </si>
  <si>
    <t>DC</t>
  </si>
  <si>
    <t>Known</t>
  </si>
  <si>
    <t>Cast</t>
  </si>
  <si>
    <t>light</t>
  </si>
  <si>
    <t>medium</t>
  </si>
  <si>
    <t>heavy</t>
  </si>
  <si>
    <t>min dex</t>
  </si>
  <si>
    <t>acp</t>
  </si>
  <si>
    <t>total dex</t>
  </si>
  <si>
    <t>total acp</t>
  </si>
  <si>
    <t>dex</t>
  </si>
  <si>
    <t>p19</t>
  </si>
  <si>
    <t>p22</t>
  </si>
  <si>
    <t>p25</t>
  </si>
  <si>
    <t>p28</t>
  </si>
  <si>
    <t>p31</t>
  </si>
  <si>
    <t>p34</t>
  </si>
  <si>
    <t>Orange</t>
  </si>
  <si>
    <t>Green</t>
  </si>
  <si>
    <t>Blue</t>
  </si>
  <si>
    <t>White</t>
  </si>
  <si>
    <t>Penalty</t>
  </si>
  <si>
    <t>STR</t>
  </si>
  <si>
    <t>DEX</t>
  </si>
  <si>
    <t>CON</t>
  </si>
  <si>
    <t>INT</t>
  </si>
  <si>
    <t>WIS</t>
  </si>
  <si>
    <t>CHA</t>
  </si>
  <si>
    <t>Point Buy Calculator</t>
  </si>
  <si>
    <t>Racial</t>
  </si>
  <si>
    <t>Points used:</t>
  </si>
  <si>
    <t>d6</t>
  </si>
  <si>
    <t>d4</t>
  </si>
  <si>
    <t>d8</t>
  </si>
  <si>
    <t>d10</t>
  </si>
  <si>
    <t>d12</t>
  </si>
  <si>
    <t>d20</t>
  </si>
  <si>
    <t>d100</t>
  </si>
  <si>
    <t>Roll1</t>
  </si>
  <si>
    <t>Roll2</t>
  </si>
  <si>
    <t>Roll3</t>
  </si>
  <si>
    <t>Dice Roller (Press F9)</t>
  </si>
  <si>
    <t>4d6 drop =</t>
  </si>
  <si>
    <t>5d6 drop =</t>
  </si>
  <si>
    <t>Decipher Script</t>
  </si>
  <si>
    <t>Disable Device</t>
  </si>
  <si>
    <t>Handle Animal</t>
  </si>
  <si>
    <t>Knowledge (arcana)</t>
  </si>
  <si>
    <t>Knowledge (religion)</t>
  </si>
  <si>
    <t>Knowledge (nature)</t>
  </si>
  <si>
    <t>Open Lock</t>
  </si>
  <si>
    <t>Profession</t>
  </si>
  <si>
    <t>Speak Language</t>
  </si>
  <si>
    <t>Spellcraft</t>
  </si>
  <si>
    <t>Tumble</t>
  </si>
  <si>
    <t>Use Magic Device</t>
  </si>
  <si>
    <t>x</t>
  </si>
  <si>
    <t>Dex*</t>
  </si>
  <si>
    <t>Str*</t>
  </si>
  <si>
    <t>-</t>
  </si>
  <si>
    <t>Skills</t>
  </si>
  <si>
    <t>Knowledge (architecture)</t>
  </si>
  <si>
    <t>Knowledge (dungeons)</t>
  </si>
  <si>
    <t>Knowledge (geography)</t>
  </si>
  <si>
    <t>Knowledge (history)</t>
  </si>
  <si>
    <t>Knowledge (local)</t>
  </si>
  <si>
    <t>Knowledge (nobility)</t>
  </si>
  <si>
    <t>Knowledge (planes)</t>
  </si>
  <si>
    <t>Sleight of Hand</t>
  </si>
  <si>
    <t>Survival</t>
  </si>
  <si>
    <t>Common</t>
  </si>
  <si>
    <t>Armour/Shield</t>
  </si>
  <si>
    <t>X P</t>
  </si>
  <si>
    <t>Level up</t>
  </si>
  <si>
    <t>Next Level</t>
  </si>
  <si>
    <t>Last Mark</t>
  </si>
  <si>
    <t>Human</t>
  </si>
  <si>
    <t>Armour</t>
  </si>
  <si>
    <t>Elf</t>
  </si>
  <si>
    <t>Half-Elf</t>
  </si>
  <si>
    <t>Half-Orc</t>
  </si>
  <si>
    <t>Halfling</t>
  </si>
  <si>
    <t>Gnome</t>
  </si>
  <si>
    <t>Dwarf</t>
  </si>
  <si>
    <t>Neutral</t>
  </si>
  <si>
    <t>Chaotic</t>
  </si>
  <si>
    <t>Lawful</t>
  </si>
  <si>
    <t>Evil</t>
  </si>
  <si>
    <t>Good</t>
  </si>
  <si>
    <t>Shield</t>
  </si>
  <si>
    <t>special</t>
  </si>
  <si>
    <t>Ammunition</t>
  </si>
  <si>
    <t>Melee Weapon</t>
  </si>
  <si>
    <t>Ranged Weapon</t>
  </si>
  <si>
    <t>Swim Penalty</t>
  </si>
  <si>
    <t>Potions</t>
  </si>
  <si>
    <t>Rings</t>
  </si>
  <si>
    <t>Amulets</t>
  </si>
  <si>
    <t>Character Name</t>
  </si>
  <si>
    <t>T</t>
  </si>
  <si>
    <t>Cl</t>
  </si>
  <si>
    <t>Max Ranks</t>
  </si>
  <si>
    <t>Skill Points</t>
  </si>
  <si>
    <t>Unalloc.</t>
  </si>
  <si>
    <t>Helmets</t>
  </si>
  <si>
    <t>Gloves</t>
  </si>
  <si>
    <t>Robes</t>
  </si>
  <si>
    <t>Belts</t>
  </si>
  <si>
    <t>Bracers</t>
  </si>
  <si>
    <t>Scrolls</t>
  </si>
  <si>
    <t>Other (Misc Magic Items)</t>
  </si>
  <si>
    <t>Max S/Level</t>
  </si>
  <si>
    <t>Spell DC</t>
  </si>
  <si>
    <t>Spell Level</t>
  </si>
  <si>
    <t>Armour Penalty</t>
  </si>
  <si>
    <t>Off Hand Weapon</t>
  </si>
  <si>
    <t>Scribe Scrolls</t>
  </si>
  <si>
    <t>Ö</t>
  </si>
  <si>
    <t>Summon Familiar</t>
  </si>
  <si>
    <t>Means you can use this skill untrained (With no Ranks)</t>
  </si>
  <si>
    <t>Means this is a Class Skill. -  Non-Class skill ranks cost double</t>
  </si>
  <si>
    <t xml:space="preserve">proficient with all simple weapons </t>
  </si>
  <si>
    <t>Sorcerer</t>
  </si>
  <si>
    <t>This is the Sorcerer character sheet. It contains class specific calculations.</t>
  </si>
  <si>
    <t>Information</t>
  </si>
  <si>
    <t>Alignment</t>
  </si>
  <si>
    <t>Strength</t>
  </si>
  <si>
    <t>Armour Class</t>
  </si>
  <si>
    <t>Weapons &amp; Armour</t>
  </si>
  <si>
    <t>Languages</t>
  </si>
  <si>
    <t>armour dex</t>
  </si>
  <si>
    <t>armour acp</t>
  </si>
  <si>
    <t>If you find any errors or omissions</t>
  </si>
  <si>
    <t>Please email Len@iwozhere.com</t>
  </si>
  <si>
    <t>I will happily rectify the problem</t>
  </si>
  <si>
    <t xml:space="preserve">and post a corrected version </t>
  </si>
  <si>
    <t>for others to use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</si>
</sst>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0000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Symbol"/>
      <family val="1"/>
    </font>
    <font>
      <sz val="7"/>
      <name val="Symbol"/>
      <family val="1"/>
    </font>
    <font>
      <sz val="8"/>
      <name val="Symbol"/>
      <family val="1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Trellis">
        <fgColor indexed="22"/>
        <bgColor indexed="9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87" fontId="0" fillId="2" borderId="0" xfId="0" applyNumberFormat="1" applyFill="1" applyBorder="1" applyAlignment="1" applyProtection="1">
      <alignment horizontal="center"/>
      <protection hidden="1"/>
    </xf>
    <xf numFmtId="187" fontId="0" fillId="2" borderId="0" xfId="0" applyNumberForma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1" fillId="2" borderId="9" xfId="0" applyFont="1" applyFill="1" applyBorder="1" applyAlignment="1" applyProtection="1">
      <alignment horizontal="center" vertical="justify"/>
      <protection/>
    </xf>
    <xf numFmtId="0" fontId="3" fillId="2" borderId="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9" fillId="2" borderId="12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15" xfId="0" applyFont="1" applyFill="1" applyBorder="1" applyAlignment="1" applyProtection="1">
      <alignment horizontal="center" vertical="center" shrinkToFit="1"/>
      <protection/>
    </xf>
    <xf numFmtId="0" fontId="1" fillId="3" borderId="17" xfId="0" applyFont="1" applyFill="1" applyBorder="1" applyAlignment="1" applyProtection="1">
      <alignment horizontal="center" vertical="center" shrinkToFit="1"/>
      <protection/>
    </xf>
    <xf numFmtId="0" fontId="1" fillId="3" borderId="18" xfId="0" applyFont="1" applyFill="1" applyBorder="1" applyAlignment="1" applyProtection="1">
      <alignment horizontal="center" vertical="center" shrinkToFit="1"/>
      <protection/>
    </xf>
    <xf numFmtId="0" fontId="1" fillId="3" borderId="9" xfId="0" applyFont="1" applyFill="1" applyBorder="1" applyAlignment="1" applyProtection="1">
      <alignment horizontal="center" vertical="center" shrinkToFit="1"/>
      <protection/>
    </xf>
    <xf numFmtId="0" fontId="1" fillId="3" borderId="19" xfId="0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ill="1" applyBorder="1" applyAlignment="1" applyProtection="1">
      <alignment horizontal="center" vertical="center" shrinkToFit="1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187" fontId="0" fillId="2" borderId="16" xfId="0" applyNumberFormat="1" applyFill="1" applyBorder="1" applyAlignment="1" applyProtection="1">
      <alignment horizontal="center" vertical="center" shrinkToFit="1"/>
      <protection/>
    </xf>
    <xf numFmtId="187" fontId="0" fillId="2" borderId="17" xfId="0" applyNumberFormat="1" applyFill="1" applyBorder="1" applyAlignment="1" applyProtection="1">
      <alignment horizontal="center" vertical="center" shrinkToFit="1"/>
      <protection/>
    </xf>
    <xf numFmtId="187" fontId="0" fillId="2" borderId="18" xfId="0" applyNumberFormat="1" applyFill="1" applyBorder="1" applyAlignment="1" applyProtection="1">
      <alignment horizontal="center" vertical="center" shrinkToFit="1"/>
      <protection/>
    </xf>
    <xf numFmtId="187" fontId="0" fillId="2" borderId="19" xfId="0" applyNumberFormat="1" applyFill="1" applyBorder="1" applyAlignment="1" applyProtection="1">
      <alignment horizontal="center" vertical="center" shrinkToFit="1"/>
      <protection/>
    </xf>
    <xf numFmtId="49" fontId="0" fillId="2" borderId="16" xfId="0" applyNumberFormat="1" applyFill="1" applyBorder="1" applyAlignment="1" applyProtection="1">
      <alignment horizontal="center" vertical="center" shrinkToFit="1"/>
      <protection/>
    </xf>
    <xf numFmtId="0" fontId="0" fillId="2" borderId="15" xfId="0" applyNumberFormat="1" applyFill="1" applyBorder="1" applyAlignment="1" applyProtection="1">
      <alignment horizontal="center" vertical="center" shrinkToFit="1"/>
      <protection/>
    </xf>
    <xf numFmtId="0" fontId="0" fillId="2" borderId="17" xfId="0" applyNumberFormat="1" applyFill="1" applyBorder="1" applyAlignment="1" applyProtection="1">
      <alignment horizontal="center" vertical="center" shrinkToFit="1"/>
      <protection/>
    </xf>
    <xf numFmtId="0" fontId="0" fillId="2" borderId="18" xfId="0" applyNumberFormat="1" applyFill="1" applyBorder="1" applyAlignment="1" applyProtection="1">
      <alignment horizontal="center" vertical="center" shrinkToFit="1"/>
      <protection/>
    </xf>
    <xf numFmtId="0" fontId="0" fillId="2" borderId="9" xfId="0" applyNumberFormat="1" applyFill="1" applyBorder="1" applyAlignment="1" applyProtection="1">
      <alignment horizontal="center" vertical="center" shrinkToFit="1"/>
      <protection/>
    </xf>
    <xf numFmtId="0" fontId="0" fillId="2" borderId="19" xfId="0" applyNumberFormat="1" applyFill="1" applyBorder="1" applyAlignment="1" applyProtection="1">
      <alignment horizontal="center" vertical="center" shrinkToFit="1"/>
      <protection/>
    </xf>
    <xf numFmtId="0" fontId="0" fillId="2" borderId="15" xfId="0" applyFill="1" applyBorder="1" applyAlignment="1" applyProtection="1">
      <alignment shrinkToFit="1"/>
      <protection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1" fontId="0" fillId="2" borderId="17" xfId="0" applyNumberFormat="1" applyFill="1" applyBorder="1" applyAlignment="1" applyProtection="1">
      <alignment horizontal="center" vertical="center"/>
      <protection/>
    </xf>
    <xf numFmtId="1" fontId="0" fillId="2" borderId="18" xfId="0" applyNumberFormat="1" applyFill="1" applyBorder="1" applyAlignment="1" applyProtection="1">
      <alignment horizontal="center" vertical="center"/>
      <protection/>
    </xf>
    <xf numFmtId="1" fontId="0" fillId="2" borderId="19" xfId="0" applyNumberForma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 quotePrefix="1">
      <alignment horizontal="center" vertical="center"/>
      <protection/>
    </xf>
    <xf numFmtId="49" fontId="1" fillId="3" borderId="16" xfId="0" applyNumberFormat="1" applyFont="1" applyFill="1" applyBorder="1" applyAlignment="1" applyProtection="1">
      <alignment horizontal="center" vertical="center" shrinkToFit="1"/>
      <protection/>
    </xf>
    <xf numFmtId="49" fontId="13" fillId="3" borderId="15" xfId="0" applyNumberFormat="1" applyFont="1" applyFill="1" applyBorder="1" applyAlignment="1" applyProtection="1">
      <alignment horizontal="center" vertical="center" shrinkToFit="1"/>
      <protection/>
    </xf>
    <xf numFmtId="49" fontId="13" fillId="3" borderId="17" xfId="0" applyNumberFormat="1" applyFont="1" applyFill="1" applyBorder="1" applyAlignment="1" applyProtection="1">
      <alignment horizontal="center" vertical="center" shrinkToFit="1"/>
      <protection/>
    </xf>
    <xf numFmtId="49" fontId="13" fillId="3" borderId="18" xfId="0" applyNumberFormat="1" applyFont="1" applyFill="1" applyBorder="1" applyAlignment="1" applyProtection="1">
      <alignment horizontal="center" vertical="center" shrinkToFit="1"/>
      <protection/>
    </xf>
    <xf numFmtId="49" fontId="13" fillId="3" borderId="9" xfId="0" applyNumberFormat="1" applyFont="1" applyFill="1" applyBorder="1" applyAlignment="1" applyProtection="1">
      <alignment horizontal="center" vertical="center" shrinkToFit="1"/>
      <protection/>
    </xf>
    <xf numFmtId="49" fontId="13" fillId="3" borderId="19" xfId="0" applyNumberFormat="1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ont="1" applyFill="1" applyBorder="1" applyAlignment="1" applyProtection="1">
      <alignment horizontal="center" vertical="center" shrinkToFit="1"/>
      <protection/>
    </xf>
    <xf numFmtId="1" fontId="0" fillId="2" borderId="15" xfId="0" applyNumberFormat="1" applyFont="1" applyFill="1" applyBorder="1" applyAlignment="1" applyProtection="1">
      <alignment horizontal="center" vertical="center" shrinkToFit="1"/>
      <protection/>
    </xf>
    <xf numFmtId="1" fontId="0" fillId="2" borderId="17" xfId="0" applyNumberFormat="1" applyFont="1" applyFill="1" applyBorder="1" applyAlignment="1" applyProtection="1">
      <alignment horizontal="center" vertical="center" shrinkToFit="1"/>
      <protection/>
    </xf>
    <xf numFmtId="1" fontId="0" fillId="2" borderId="18" xfId="0" applyNumberFormat="1" applyFont="1" applyFill="1" applyBorder="1" applyAlignment="1" applyProtection="1">
      <alignment horizontal="center" vertical="center" shrinkToFit="1"/>
      <protection/>
    </xf>
    <xf numFmtId="1" fontId="0" fillId="2" borderId="9" xfId="0" applyNumberFormat="1" applyFont="1" applyFill="1" applyBorder="1" applyAlignment="1" applyProtection="1">
      <alignment horizontal="center" vertical="center" shrinkToFit="1"/>
      <protection/>
    </xf>
    <xf numFmtId="1" fontId="0" fillId="2" borderId="19" xfId="0" applyNumberFormat="1" applyFont="1" applyFill="1" applyBorder="1" applyAlignment="1" applyProtection="1">
      <alignment horizontal="center" vertical="center" shrinkToFit="1"/>
      <protection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left"/>
      <protection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shrinkToFit="1"/>
      <protection locked="0"/>
    </xf>
    <xf numFmtId="0" fontId="4" fillId="3" borderId="12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/>
    </xf>
    <xf numFmtId="49" fontId="3" fillId="2" borderId="11" xfId="0" applyNumberFormat="1" applyFont="1" applyFill="1" applyBorder="1" applyAlignment="1" applyProtection="1">
      <alignment horizontal="center" shrinkToFit="1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23" xfId="0" applyNumberFormat="1" applyFont="1" applyFill="1" applyBorder="1" applyAlignment="1" applyProtection="1">
      <alignment horizontal="center" shrinkToFit="1"/>
      <protection/>
    </xf>
    <xf numFmtId="49" fontId="4" fillId="3" borderId="12" xfId="0" applyNumberFormat="1" applyFont="1" applyFill="1" applyBorder="1" applyAlignment="1" applyProtection="1">
      <alignment horizontal="center" vertical="center" shrinkToFit="1"/>
      <protection/>
    </xf>
    <xf numFmtId="0" fontId="6" fillId="3" borderId="24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49" fontId="0" fillId="4" borderId="4" xfId="0" applyNumberFormat="1" applyFill="1" applyBorder="1" applyAlignment="1" applyProtection="1">
      <alignment vertical="center" shrinkToFit="1"/>
      <protection locked="0"/>
    </xf>
    <xf numFmtId="49" fontId="0" fillId="4" borderId="0" xfId="0" applyNumberFormat="1" applyFill="1" applyBorder="1" applyAlignment="1" applyProtection="1">
      <alignment vertical="center" shrinkToFit="1"/>
      <protection locked="0"/>
    </xf>
    <xf numFmtId="49" fontId="0" fillId="4" borderId="25" xfId="0" applyNumberFormat="1" applyFill="1" applyBorder="1" applyAlignment="1" applyProtection="1">
      <alignment vertical="center" shrinkToFit="1"/>
      <protection locked="0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1" fontId="0" fillId="4" borderId="27" xfId="0" applyNumberFormat="1" applyFill="1" applyBorder="1" applyAlignment="1" applyProtection="1">
      <alignment horizontal="center" vertical="center"/>
      <protection locked="0"/>
    </xf>
    <xf numFmtId="1" fontId="0" fillId="4" borderId="28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 locked="0"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0" xfId="0" applyNumberFormat="1" applyFont="1" applyFill="1" applyBorder="1" applyAlignment="1" applyProtection="1">
      <alignment vertical="justify"/>
      <protection/>
    </xf>
    <xf numFmtId="49" fontId="0" fillId="0" borderId="10" xfId="0" applyNumberFormat="1" applyBorder="1" applyAlignment="1" applyProtection="1">
      <alignment vertical="justify"/>
      <protection/>
    </xf>
    <xf numFmtId="1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49" fontId="8" fillId="2" borderId="9" xfId="0" applyNumberFormat="1" applyFont="1" applyFill="1" applyBorder="1" applyAlignment="1" applyProtection="1">
      <alignment vertical="justify"/>
      <protection/>
    </xf>
    <xf numFmtId="49" fontId="0" fillId="0" borderId="9" xfId="0" applyNumberFormat="1" applyBorder="1" applyAlignment="1" applyProtection="1">
      <alignment vertical="justify"/>
      <protection/>
    </xf>
    <xf numFmtId="187" fontId="8" fillId="2" borderId="9" xfId="0" applyNumberFormat="1" applyFont="1" applyFill="1" applyBorder="1" applyAlignment="1" applyProtection="1">
      <alignment horizontal="center" vertical="justify"/>
      <protection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87" fontId="0" fillId="2" borderId="12" xfId="0" applyNumberFormat="1" applyFill="1" applyBorder="1" applyAlignment="1" applyProtection="1">
      <alignment horizontal="center" vertical="center"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17" fillId="3" borderId="15" xfId="0" applyFont="1" applyFill="1" applyBorder="1" applyAlignment="1" applyProtection="1">
      <alignment horizontal="center" vertical="center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30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17" fillId="3" borderId="25" xfId="0" applyFont="1" applyFill="1" applyBorder="1" applyAlignment="1" applyProtection="1">
      <alignment horizontal="center" vertical="center"/>
      <protection/>
    </xf>
    <xf numFmtId="0" fontId="17" fillId="3" borderId="18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87" fontId="0" fillId="2" borderId="16" xfId="0" applyNumberFormat="1" applyFill="1" applyBorder="1" applyAlignment="1" applyProtection="1">
      <alignment horizontal="center" vertical="center"/>
      <protection/>
    </xf>
    <xf numFmtId="187" fontId="0" fillId="2" borderId="17" xfId="0" applyNumberFormat="1" applyFill="1" applyBorder="1" applyAlignment="1" applyProtection="1">
      <alignment horizontal="center" vertical="center"/>
      <protection/>
    </xf>
    <xf numFmtId="187" fontId="0" fillId="2" borderId="18" xfId="0" applyNumberFormat="1" applyFill="1" applyBorder="1" applyAlignment="1" applyProtection="1">
      <alignment horizontal="center" vertical="center"/>
      <protection/>
    </xf>
    <xf numFmtId="187" fontId="0" fillId="2" borderId="19" xfId="0" applyNumberFormat="1" applyFill="1" applyBorder="1" applyAlignment="1" applyProtection="1">
      <alignment horizontal="center" vertical="center"/>
      <protection/>
    </xf>
    <xf numFmtId="49" fontId="1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/>
      <protection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7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35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49" fontId="0" fillId="2" borderId="25" xfId="0" applyNumberFormat="1" applyFill="1" applyBorder="1" applyAlignment="1" applyProtection="1">
      <alignment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0" fillId="4" borderId="26" xfId="0" applyNumberFormat="1" applyFill="1" applyBorder="1" applyAlignment="1" applyProtection="1">
      <alignment horizontal="center" vertical="center" shrinkToFit="1"/>
      <protection locked="0"/>
    </xf>
    <xf numFmtId="49" fontId="0" fillId="4" borderId="33" xfId="0" applyNumberFormat="1" applyFill="1" applyBorder="1" applyAlignment="1" applyProtection="1">
      <alignment horizontal="center" vertical="center" shrinkToFit="1"/>
      <protection locked="0"/>
    </xf>
    <xf numFmtId="49" fontId="0" fillId="4" borderId="31" xfId="0" applyNumberFormat="1" applyFill="1" applyBorder="1" applyAlignment="1" applyProtection="1">
      <alignment horizontal="center" vertical="center" shrinkToFit="1"/>
      <protection locked="0"/>
    </xf>
    <xf numFmtId="49" fontId="0" fillId="4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49" fontId="0" fillId="4" borderId="28" xfId="0" applyNumberFormat="1" applyFill="1" applyBorder="1" applyAlignment="1" applyProtection="1">
      <alignment horizontal="center" vertical="center" shrinkToFit="1"/>
      <protection locked="0"/>
    </xf>
    <xf numFmtId="49" fontId="0" fillId="4" borderId="37" xfId="0" applyNumberForma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49" fontId="0" fillId="4" borderId="30" xfId="0" applyNumberFormat="1" applyFill="1" applyBorder="1" applyAlignment="1" applyProtection="1">
      <alignment horizontal="center" vertical="center" shrinkToFit="1"/>
      <protection locked="0"/>
    </xf>
    <xf numFmtId="49" fontId="0" fillId="4" borderId="0" xfId="0" applyNumberFormat="1" applyFill="1" applyBorder="1" applyAlignment="1" applyProtection="1">
      <alignment horizontal="center" vertical="center" shrinkToFit="1"/>
      <protection locked="0"/>
    </xf>
    <xf numFmtId="49" fontId="0" fillId="4" borderId="5" xfId="0" applyNumberFormat="1" applyFill="1" applyBorder="1" applyAlignment="1" applyProtection="1">
      <alignment horizontal="center" vertical="center" shrinkToFit="1"/>
      <protection locked="0"/>
    </xf>
    <xf numFmtId="49" fontId="0" fillId="4" borderId="39" xfId="0" applyNumberFormat="1" applyFill="1" applyBorder="1" applyAlignment="1" applyProtection="1">
      <alignment horizontal="center" vertical="center" shrinkToFit="1"/>
      <protection locked="0"/>
    </xf>
    <xf numFmtId="49" fontId="0" fillId="4" borderId="7" xfId="0" applyNumberFormat="1" applyFill="1" applyBorder="1" applyAlignment="1" applyProtection="1">
      <alignment horizontal="center" vertical="center" shrinkToFit="1"/>
      <protection locked="0"/>
    </xf>
    <xf numFmtId="49" fontId="0" fillId="4" borderId="8" xfId="0" applyNumberFormat="1" applyFill="1" applyBorder="1" applyAlignment="1" applyProtection="1">
      <alignment horizontal="center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left" shrinkToFit="1"/>
      <protection locked="0"/>
    </xf>
    <xf numFmtId="49" fontId="18" fillId="3" borderId="0" xfId="0" applyNumberFormat="1" applyFont="1" applyFill="1" applyBorder="1" applyAlignment="1" applyProtection="1">
      <alignment horizontal="center" shrinkToFit="1"/>
      <protection/>
    </xf>
    <xf numFmtId="49" fontId="18" fillId="3" borderId="0" xfId="0" applyNumberFormat="1" applyFont="1" applyFill="1" applyAlignment="1" applyProtection="1">
      <alignment horizontal="center" shrinkToFit="1"/>
      <protection/>
    </xf>
    <xf numFmtId="49" fontId="0" fillId="2" borderId="10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49" fontId="0" fillId="0" borderId="23" xfId="0" applyNumberFormat="1" applyBorder="1" applyAlignment="1" applyProtection="1">
      <alignment horizontal="center" shrinkToFit="1"/>
      <protection locked="0"/>
    </xf>
    <xf numFmtId="49" fontId="2" fillId="2" borderId="9" xfId="0" applyNumberFormat="1" applyFont="1" applyFill="1" applyBorder="1" applyAlignment="1" applyProtection="1">
      <alignment horizontal="left" shrinkToFit="1"/>
      <protection locked="0"/>
    </xf>
    <xf numFmtId="49" fontId="0" fillId="2" borderId="11" xfId="0" applyNumberFormat="1" applyFill="1" applyBorder="1" applyAlignment="1" applyProtection="1">
      <alignment horizontal="center" shrinkToFit="1"/>
      <protection locked="0"/>
    </xf>
    <xf numFmtId="0" fontId="14" fillId="3" borderId="12" xfId="0" applyFont="1" applyFill="1" applyBorder="1" applyAlignment="1" applyProtection="1">
      <alignment vertical="center"/>
      <protection/>
    </xf>
    <xf numFmtId="0" fontId="14" fillId="3" borderId="3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3" borderId="3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" fontId="8" fillId="2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12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49" fontId="8" fillId="2" borderId="10" xfId="0" applyNumberFormat="1" applyFont="1" applyFill="1" applyBorder="1" applyAlignment="1" applyProtection="1">
      <alignment horizontal="center" vertical="justify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center" vertical="center" shrinkToFit="1"/>
      <protection hidden="1"/>
    </xf>
    <xf numFmtId="0" fontId="13" fillId="3" borderId="1" xfId="0" applyFont="1" applyFill="1" applyBorder="1" applyAlignment="1" applyProtection="1">
      <alignment horizontal="center" vertical="center" shrinkToFit="1"/>
      <protection/>
    </xf>
    <xf numFmtId="0" fontId="13" fillId="3" borderId="2" xfId="0" applyFont="1" applyFill="1" applyBorder="1" applyAlignment="1" applyProtection="1">
      <alignment horizontal="center" vertical="center" shrinkToFit="1"/>
      <protection/>
    </xf>
    <xf numFmtId="0" fontId="13" fillId="3" borderId="3" xfId="0" applyFont="1" applyFill="1" applyBorder="1" applyAlignment="1" applyProtection="1">
      <alignment horizontal="center" vertical="center" shrinkToFit="1"/>
      <protection/>
    </xf>
    <xf numFmtId="187" fontId="2" fillId="2" borderId="15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49" fontId="22" fillId="2" borderId="0" xfId="0" applyNumberFormat="1" applyFont="1" applyFill="1" applyBorder="1" applyAlignment="1" applyProtection="1">
      <alignment horizontal="left" vertical="center" shrinkToFit="1"/>
      <protection/>
    </xf>
    <xf numFmtId="49" fontId="22" fillId="2" borderId="9" xfId="0" applyNumberFormat="1" applyFont="1" applyFill="1" applyBorder="1" applyAlignment="1" applyProtection="1">
      <alignment horizontal="left" vertic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57150</xdr:colOff>
      <xdr:row>15</xdr:row>
      <xdr:rowOff>19050</xdr:rowOff>
    </xdr:from>
    <xdr:to>
      <xdr:col>53</xdr:col>
      <xdr:colOff>66675</xdr:colOff>
      <xdr:row>20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71650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5"/>
  <sheetViews>
    <sheetView tabSelected="1" workbookViewId="0" topLeftCell="A13">
      <selection activeCell="R9" sqref="R9:AC10"/>
    </sheetView>
  </sheetViews>
  <sheetFormatPr defaultColWidth="9.140625" defaultRowHeight="9" customHeight="1"/>
  <cols>
    <col min="1" max="1" width="11.57421875" style="26" customWidth="1"/>
    <col min="2" max="13" width="1.7109375" style="26" customWidth="1"/>
    <col min="14" max="14" width="2.140625" style="26" customWidth="1"/>
    <col min="15" max="60" width="1.7109375" style="26" customWidth="1"/>
    <col min="61" max="61" width="1.7109375" style="31" customWidth="1"/>
    <col min="62" max="75" width="1.7109375" style="28" customWidth="1"/>
    <col min="76" max="76" width="1.57421875" style="31" customWidth="1"/>
    <col min="77" max="77" width="1.7109375" style="35" hidden="1" customWidth="1"/>
    <col min="78" max="78" width="3.7109375" style="36" customWidth="1"/>
    <col min="79" max="79" width="2.28125" style="36" customWidth="1"/>
    <col min="80" max="80" width="2.140625" style="36" customWidth="1"/>
    <col min="81" max="81" width="1.57421875" style="32" customWidth="1"/>
    <col min="82" max="91" width="1.7109375" style="26" customWidth="1"/>
    <col min="92" max="92" width="6.57421875" style="26" customWidth="1"/>
    <col min="93" max="93" width="1.57421875" style="26" customWidth="1"/>
    <col min="94" max="16384" width="1.7109375" style="26" customWidth="1"/>
  </cols>
  <sheetData>
    <row r="1" spans="61:92" s="1" customFormat="1" ht="9" customHeight="1">
      <c r="BI1" s="8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8"/>
      <c r="BY1" s="8"/>
      <c r="BZ1" s="29"/>
      <c r="CA1" s="29"/>
      <c r="CB1" s="29"/>
      <c r="CC1" s="29"/>
      <c r="CN1" s="51">
        <v>1000</v>
      </c>
    </row>
    <row r="2" spans="2:92" s="1" customFormat="1" ht="12" customHeight="1">
      <c r="B2" s="279" t="s">
        <v>224</v>
      </c>
      <c r="C2" s="280"/>
      <c r="D2" s="280"/>
      <c r="E2" s="280"/>
      <c r="F2" s="280"/>
      <c r="G2" s="280"/>
      <c r="H2" s="280"/>
      <c r="K2" s="277" t="s">
        <v>119</v>
      </c>
      <c r="L2" s="278"/>
      <c r="M2" s="278"/>
      <c r="N2" s="278"/>
      <c r="O2" s="278"/>
      <c r="P2" s="278"/>
      <c r="Q2" s="278"/>
      <c r="T2" s="1" t="s">
        <v>223</v>
      </c>
      <c r="BI2" s="8"/>
      <c r="BJ2" s="27"/>
      <c r="BK2" s="67" t="s">
        <v>232</v>
      </c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8"/>
      <c r="BY2" s="8"/>
      <c r="BZ2" s="29"/>
      <c r="CA2" s="29"/>
      <c r="CB2" s="29"/>
      <c r="CC2" s="29"/>
      <c r="CN2" s="51">
        <v>3000</v>
      </c>
    </row>
    <row r="3" spans="61:92" s="1" customFormat="1" ht="9" customHeight="1" thickBot="1">
      <c r="BI3" s="8"/>
      <c r="BJ3" s="27"/>
      <c r="BK3" s="69" t="s">
        <v>233</v>
      </c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8"/>
      <c r="BY3" s="8"/>
      <c r="BZ3" s="29"/>
      <c r="CA3" s="29"/>
      <c r="CB3" s="29"/>
      <c r="CC3" s="29"/>
      <c r="CN3" s="51">
        <v>6000</v>
      </c>
    </row>
    <row r="4" spans="2:92" s="1" customFormat="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5"/>
      <c r="BI4" s="8"/>
      <c r="BJ4" s="27"/>
      <c r="BK4" s="69" t="s">
        <v>234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7"/>
      <c r="BX4" s="8"/>
      <c r="BY4" s="8"/>
      <c r="BZ4" s="29"/>
      <c r="CA4" s="29"/>
      <c r="CB4" s="29"/>
      <c r="CC4" s="29"/>
      <c r="CN4" s="51">
        <v>10000</v>
      </c>
    </row>
    <row r="5" spans="2:92" s="1" customFormat="1" ht="9" customHeight="1">
      <c r="B5" s="6"/>
      <c r="BH5" s="7"/>
      <c r="BI5" s="8"/>
      <c r="BJ5" s="27"/>
      <c r="BK5" s="68" t="s">
        <v>235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27"/>
      <c r="BX5" s="8"/>
      <c r="BY5" s="8"/>
      <c r="BZ5" s="29"/>
      <c r="CA5" s="29"/>
      <c r="CB5" s="29"/>
      <c r="CC5" s="29"/>
      <c r="CN5" s="51">
        <v>15000</v>
      </c>
    </row>
    <row r="6" spans="2:92" s="1" customFormat="1" ht="9" customHeight="1">
      <c r="B6" s="6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8"/>
      <c r="AE6" s="8"/>
      <c r="AF6" s="8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H6" s="7"/>
      <c r="BI6" s="8"/>
      <c r="BJ6" s="27"/>
      <c r="BK6" s="69" t="s">
        <v>236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27"/>
      <c r="BX6" s="8"/>
      <c r="BY6" s="8"/>
      <c r="BZ6" s="29"/>
      <c r="CA6" s="29"/>
      <c r="CB6" s="29"/>
      <c r="CC6" s="29"/>
      <c r="CN6" s="51">
        <v>21000</v>
      </c>
    </row>
    <row r="7" spans="2:92" s="1" customFormat="1" ht="9" customHeight="1">
      <c r="B7" s="6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8"/>
      <c r="AE7" s="8"/>
      <c r="AF7" s="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H7" s="7"/>
      <c r="BI7" s="8"/>
      <c r="BJ7" s="27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27"/>
      <c r="BX7" s="8"/>
      <c r="BY7" s="8"/>
      <c r="BZ7" s="29" t="s">
        <v>117</v>
      </c>
      <c r="CA7" s="29">
        <v>8</v>
      </c>
      <c r="CB7" s="29">
        <v>0</v>
      </c>
      <c r="CC7" s="29"/>
      <c r="CN7" s="51">
        <v>28000</v>
      </c>
    </row>
    <row r="8" spans="2:92" s="1" customFormat="1" ht="9" customHeight="1">
      <c r="B8" s="6"/>
      <c r="D8" s="8" t="s">
        <v>198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9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H8" s="7"/>
      <c r="BI8" s="8"/>
      <c r="BJ8" s="27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27"/>
      <c r="BX8" s="8"/>
      <c r="BY8" s="8"/>
      <c r="BZ8" s="29" t="s">
        <v>118</v>
      </c>
      <c r="CA8" s="29">
        <v>9</v>
      </c>
      <c r="CB8" s="29">
        <v>1</v>
      </c>
      <c r="CC8" s="29"/>
      <c r="CN8" s="51">
        <v>36000</v>
      </c>
    </row>
    <row r="9" spans="2:92" s="1" customFormat="1" ht="9" customHeight="1">
      <c r="B9" s="6"/>
      <c r="D9" s="310" t="s">
        <v>222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41"/>
      <c r="Q9" s="41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41"/>
      <c r="AE9" s="41"/>
      <c r="AF9" s="42"/>
      <c r="AG9" s="207"/>
      <c r="AH9" s="211"/>
      <c r="AI9" s="211"/>
      <c r="AJ9" s="211"/>
      <c r="AK9" s="211"/>
      <c r="AL9" s="211"/>
      <c r="AM9" s="207"/>
      <c r="AN9" s="211"/>
      <c r="AO9" s="211"/>
      <c r="AP9" s="211"/>
      <c r="AQ9" s="211"/>
      <c r="AR9" s="211"/>
      <c r="AS9" s="41"/>
      <c r="AT9" s="41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H9" s="7"/>
      <c r="BI9" s="8"/>
      <c r="BJ9" s="27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27"/>
      <c r="BX9" s="8"/>
      <c r="BY9" s="8"/>
      <c r="BZ9" s="29" t="s">
        <v>119</v>
      </c>
      <c r="CA9" s="29">
        <v>10</v>
      </c>
      <c r="CB9" s="29">
        <v>2</v>
      </c>
      <c r="CC9" s="29"/>
      <c r="CN9" s="51">
        <v>45000</v>
      </c>
    </row>
    <row r="10" spans="2:92" s="1" customFormat="1" ht="9" customHeight="1">
      <c r="B10" s="6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41"/>
      <c r="Q10" s="41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41"/>
      <c r="AE10" s="41"/>
      <c r="AF10" s="4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41"/>
      <c r="AT10" s="41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H10" s="7"/>
      <c r="BI10" s="8"/>
      <c r="BJ10" s="27"/>
      <c r="BK10" s="283" t="s">
        <v>128</v>
      </c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7"/>
      <c r="BX10" s="8"/>
      <c r="BY10" s="8"/>
      <c r="BZ10" s="29" t="s">
        <v>120</v>
      </c>
      <c r="CA10" s="29">
        <v>11</v>
      </c>
      <c r="CB10" s="29">
        <v>3</v>
      </c>
      <c r="CC10" s="29"/>
      <c r="CN10" s="51">
        <v>55000</v>
      </c>
    </row>
    <row r="11" spans="2:92" s="1" customFormat="1" ht="9" customHeight="1">
      <c r="B11" s="6"/>
      <c r="D11" s="8" t="s">
        <v>10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11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225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12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7"/>
      <c r="BI11" s="8"/>
      <c r="BJ11" s="27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27"/>
      <c r="BX11" s="8"/>
      <c r="BY11" s="8"/>
      <c r="BZ11" s="29"/>
      <c r="CA11" s="29">
        <v>12</v>
      </c>
      <c r="CB11" s="29">
        <v>4</v>
      </c>
      <c r="CC11" s="29"/>
      <c r="CN11" s="51">
        <v>66000</v>
      </c>
    </row>
    <row r="12" spans="2:92" s="1" customFormat="1" ht="9" customHeight="1">
      <c r="B12" s="6"/>
      <c r="D12" s="155">
        <v>1</v>
      </c>
      <c r="E12" s="218"/>
      <c r="F12" s="218"/>
      <c r="G12" s="218"/>
      <c r="H12" s="218"/>
      <c r="I12" s="218"/>
      <c r="J12" s="8"/>
      <c r="K12" s="155"/>
      <c r="L12" s="155"/>
      <c r="M12" s="155"/>
      <c r="N12" s="155"/>
      <c r="O12" s="155"/>
      <c r="P12" s="9"/>
      <c r="Q12" s="9"/>
      <c r="R12" s="155"/>
      <c r="S12" s="155"/>
      <c r="T12" s="155"/>
      <c r="U12" s="155"/>
      <c r="V12" s="155"/>
      <c r="W12" s="9"/>
      <c r="X12" s="9"/>
      <c r="Y12" s="155"/>
      <c r="Z12" s="155"/>
      <c r="AA12" s="155"/>
      <c r="AB12" s="155"/>
      <c r="AC12" s="155"/>
      <c r="AD12" s="9"/>
      <c r="AE12" s="9"/>
      <c r="AF12" s="9"/>
      <c r="AG12" s="155"/>
      <c r="AH12" s="155"/>
      <c r="AI12" s="155"/>
      <c r="AJ12" s="155"/>
      <c r="AK12" s="155"/>
      <c r="AL12" s="8"/>
      <c r="AM12" s="8"/>
      <c r="AN12" s="155"/>
      <c r="AO12" s="155"/>
      <c r="AP12" s="155"/>
      <c r="AQ12" s="155"/>
      <c r="AR12" s="155"/>
      <c r="AS12" s="9"/>
      <c r="AT12" s="9"/>
      <c r="AU12" s="155"/>
      <c r="AV12" s="155"/>
      <c r="AW12" s="155"/>
      <c r="AX12" s="155"/>
      <c r="AY12" s="155"/>
      <c r="AZ12" s="9"/>
      <c r="BA12" s="9"/>
      <c r="BB12" s="155"/>
      <c r="BC12" s="155"/>
      <c r="BD12" s="155"/>
      <c r="BE12" s="155"/>
      <c r="BF12" s="155"/>
      <c r="BG12" s="10"/>
      <c r="BH12" s="11"/>
      <c r="BI12" s="8"/>
      <c r="BJ12" s="27"/>
      <c r="BK12" s="276"/>
      <c r="BL12" s="276"/>
      <c r="BM12" s="276"/>
      <c r="BN12" s="287" t="s">
        <v>21</v>
      </c>
      <c r="BO12" s="287"/>
      <c r="BP12" s="287"/>
      <c r="BQ12" s="287" t="s">
        <v>129</v>
      </c>
      <c r="BR12" s="287"/>
      <c r="BS12" s="287"/>
      <c r="BT12" s="287" t="s">
        <v>23</v>
      </c>
      <c r="BU12" s="287"/>
      <c r="BV12" s="287"/>
      <c r="BW12" s="27"/>
      <c r="BX12" s="8"/>
      <c r="BY12" s="8"/>
      <c r="BZ12" s="29">
        <v>20</v>
      </c>
      <c r="CA12" s="29">
        <v>13</v>
      </c>
      <c r="CB12" s="29">
        <v>5</v>
      </c>
      <c r="CC12" s="29"/>
      <c r="CN12" s="51">
        <v>78000</v>
      </c>
    </row>
    <row r="13" spans="2:92" s="1" customFormat="1" ht="9" customHeight="1">
      <c r="B13" s="6"/>
      <c r="D13" s="219"/>
      <c r="E13" s="219"/>
      <c r="F13" s="219"/>
      <c r="G13" s="219"/>
      <c r="H13" s="219"/>
      <c r="I13" s="219"/>
      <c r="J13" s="8"/>
      <c r="K13" s="156"/>
      <c r="L13" s="156"/>
      <c r="M13" s="156"/>
      <c r="N13" s="156"/>
      <c r="O13" s="156"/>
      <c r="P13" s="9"/>
      <c r="Q13" s="9"/>
      <c r="R13" s="156"/>
      <c r="S13" s="156"/>
      <c r="T13" s="156"/>
      <c r="U13" s="156"/>
      <c r="V13" s="156"/>
      <c r="W13" s="9"/>
      <c r="X13" s="9"/>
      <c r="Y13" s="156"/>
      <c r="Z13" s="156"/>
      <c r="AA13" s="156"/>
      <c r="AB13" s="156"/>
      <c r="AC13" s="156"/>
      <c r="AD13" s="9"/>
      <c r="AE13" s="9"/>
      <c r="AF13" s="9"/>
      <c r="AG13" s="156"/>
      <c r="AH13" s="156"/>
      <c r="AI13" s="156"/>
      <c r="AJ13" s="156"/>
      <c r="AK13" s="156"/>
      <c r="AL13" s="8"/>
      <c r="AM13" s="8"/>
      <c r="AN13" s="156"/>
      <c r="AO13" s="156"/>
      <c r="AP13" s="156"/>
      <c r="AQ13" s="156"/>
      <c r="AR13" s="156"/>
      <c r="AS13" s="9"/>
      <c r="AT13" s="9"/>
      <c r="AU13" s="156"/>
      <c r="AV13" s="156"/>
      <c r="AW13" s="156"/>
      <c r="AX13" s="156"/>
      <c r="AY13" s="156"/>
      <c r="AZ13" s="9"/>
      <c r="BA13" s="9"/>
      <c r="BB13" s="156"/>
      <c r="BC13" s="156"/>
      <c r="BD13" s="156"/>
      <c r="BE13" s="156"/>
      <c r="BF13" s="156"/>
      <c r="BG13" s="10"/>
      <c r="BH13" s="11"/>
      <c r="BI13" s="8"/>
      <c r="BJ13" s="27"/>
      <c r="BK13" s="276" t="s">
        <v>122</v>
      </c>
      <c r="BL13" s="276"/>
      <c r="BM13" s="276"/>
      <c r="BN13" s="281">
        <v>8</v>
      </c>
      <c r="BO13" s="281"/>
      <c r="BP13" s="282"/>
      <c r="BQ13" s="281"/>
      <c r="BR13" s="281"/>
      <c r="BS13" s="281"/>
      <c r="BT13" s="281">
        <f aca="true" t="shared" si="0" ref="BT13:BT18">BN13+BQ13</f>
        <v>8</v>
      </c>
      <c r="BU13" s="281"/>
      <c r="BV13" s="281"/>
      <c r="BW13" s="27"/>
      <c r="BX13" s="8"/>
      <c r="BY13" s="8"/>
      <c r="BZ13" s="29">
        <v>18</v>
      </c>
      <c r="CA13" s="29">
        <v>14</v>
      </c>
      <c r="CB13" s="29">
        <v>6</v>
      </c>
      <c r="CC13" s="29"/>
      <c r="CN13" s="51">
        <v>91000</v>
      </c>
    </row>
    <row r="14" spans="2:92" s="1" customFormat="1" ht="9" customHeight="1">
      <c r="B14" s="6"/>
      <c r="D14" s="8" t="s">
        <v>13</v>
      </c>
      <c r="E14" s="8"/>
      <c r="F14" s="8"/>
      <c r="G14" s="8"/>
      <c r="H14" s="8"/>
      <c r="I14" s="8"/>
      <c r="J14" s="8"/>
      <c r="K14" s="8" t="s">
        <v>14</v>
      </c>
      <c r="L14" s="8"/>
      <c r="M14" s="8"/>
      <c r="N14" s="8"/>
      <c r="O14" s="8"/>
      <c r="P14" s="8"/>
      <c r="Q14" s="8"/>
      <c r="R14" s="8" t="s">
        <v>15</v>
      </c>
      <c r="S14" s="8"/>
      <c r="T14" s="8"/>
      <c r="U14" s="8"/>
      <c r="V14" s="8"/>
      <c r="W14" s="8"/>
      <c r="X14" s="8"/>
      <c r="Y14" s="8" t="s">
        <v>16</v>
      </c>
      <c r="Z14" s="8"/>
      <c r="AA14" s="8"/>
      <c r="AB14" s="8"/>
      <c r="AC14" s="8"/>
      <c r="AD14" s="8"/>
      <c r="AE14" s="8"/>
      <c r="AF14" s="8"/>
      <c r="AG14" s="8" t="s">
        <v>17</v>
      </c>
      <c r="AH14" s="8"/>
      <c r="AI14" s="8"/>
      <c r="AJ14" s="8"/>
      <c r="AK14" s="8"/>
      <c r="AL14" s="8"/>
      <c r="AM14" s="8"/>
      <c r="AN14" s="8" t="s">
        <v>18</v>
      </c>
      <c r="AO14" s="8"/>
      <c r="AP14" s="8"/>
      <c r="AQ14" s="8"/>
      <c r="AR14" s="8"/>
      <c r="AS14" s="8"/>
      <c r="AT14" s="8"/>
      <c r="AU14" s="8" t="s">
        <v>19</v>
      </c>
      <c r="AV14" s="8"/>
      <c r="AW14" s="8"/>
      <c r="AX14" s="8"/>
      <c r="AY14" s="8"/>
      <c r="AZ14" s="8"/>
      <c r="BA14" s="8"/>
      <c r="BB14" s="8" t="s">
        <v>20</v>
      </c>
      <c r="BC14" s="8"/>
      <c r="BD14" s="8"/>
      <c r="BE14" s="8"/>
      <c r="BF14" s="8"/>
      <c r="BH14" s="7"/>
      <c r="BI14" s="8"/>
      <c r="BJ14" s="27"/>
      <c r="BK14" s="276" t="s">
        <v>123</v>
      </c>
      <c r="BL14" s="276"/>
      <c r="BM14" s="276"/>
      <c r="BN14" s="281">
        <v>8</v>
      </c>
      <c r="BO14" s="281"/>
      <c r="BP14" s="282"/>
      <c r="BQ14" s="281"/>
      <c r="BR14" s="281"/>
      <c r="BS14" s="281"/>
      <c r="BT14" s="281">
        <f t="shared" si="0"/>
        <v>8</v>
      </c>
      <c r="BU14" s="281"/>
      <c r="BV14" s="281"/>
      <c r="BW14" s="27"/>
      <c r="BX14" s="8"/>
      <c r="BY14" s="8"/>
      <c r="BZ14" s="29">
        <v>16</v>
      </c>
      <c r="CA14" s="29">
        <v>15</v>
      </c>
      <c r="CB14" s="29">
        <v>8</v>
      </c>
      <c r="CC14" s="29"/>
      <c r="CN14" s="51">
        <v>105000</v>
      </c>
    </row>
    <row r="15" spans="2:92" s="1" customFormat="1" ht="9" customHeight="1">
      <c r="B15" s="6"/>
      <c r="D15" s="12"/>
      <c r="K15" s="12"/>
      <c r="R15" s="12"/>
      <c r="Y15" s="12"/>
      <c r="AG15" s="12"/>
      <c r="AN15" s="12"/>
      <c r="AU15" s="12"/>
      <c r="BB15" s="12"/>
      <c r="BH15" s="7"/>
      <c r="BI15" s="8"/>
      <c r="BJ15" s="27"/>
      <c r="BK15" s="276" t="s">
        <v>124</v>
      </c>
      <c r="BL15" s="276"/>
      <c r="BM15" s="276"/>
      <c r="BN15" s="281">
        <v>8</v>
      </c>
      <c r="BO15" s="281"/>
      <c r="BP15" s="282"/>
      <c r="BQ15" s="281"/>
      <c r="BR15" s="281"/>
      <c r="BS15" s="281"/>
      <c r="BT15" s="281">
        <f t="shared" si="0"/>
        <v>8</v>
      </c>
      <c r="BU15" s="281"/>
      <c r="BV15" s="281"/>
      <c r="BW15" s="27"/>
      <c r="BX15" s="8"/>
      <c r="BY15" s="8"/>
      <c r="BZ15" s="29">
        <v>14</v>
      </c>
      <c r="CA15" s="29">
        <v>16</v>
      </c>
      <c r="CB15" s="29">
        <v>10</v>
      </c>
      <c r="CC15" s="29"/>
      <c r="CN15" s="51">
        <v>120000</v>
      </c>
    </row>
    <row r="16" spans="2:92" s="1" customFormat="1" ht="9" customHeight="1">
      <c r="B16" s="6"/>
      <c r="P16" s="300"/>
      <c r="Q16" s="301"/>
      <c r="BH16" s="7"/>
      <c r="BI16" s="8"/>
      <c r="BJ16" s="27"/>
      <c r="BK16" s="276" t="s">
        <v>125</v>
      </c>
      <c r="BL16" s="276"/>
      <c r="BM16" s="276"/>
      <c r="BN16" s="281">
        <v>8</v>
      </c>
      <c r="BO16" s="281"/>
      <c r="BP16" s="282"/>
      <c r="BQ16" s="281"/>
      <c r="BR16" s="281"/>
      <c r="BS16" s="281"/>
      <c r="BT16" s="281">
        <f t="shared" si="0"/>
        <v>8</v>
      </c>
      <c r="BU16" s="281"/>
      <c r="BV16" s="281"/>
      <c r="BW16" s="27"/>
      <c r="BX16" s="8"/>
      <c r="BY16" s="8"/>
      <c r="BZ16" s="29">
        <v>12</v>
      </c>
      <c r="CA16" s="29">
        <v>17</v>
      </c>
      <c r="CB16" s="29">
        <v>13</v>
      </c>
      <c r="CC16" s="29"/>
      <c r="CN16" s="51">
        <v>136000</v>
      </c>
    </row>
    <row r="17" spans="2:92" s="1" customFormat="1" ht="9" customHeight="1">
      <c r="B17" s="6"/>
      <c r="P17" s="302"/>
      <c r="Q17" s="303"/>
      <c r="BH17" s="7"/>
      <c r="BI17" s="8"/>
      <c r="BJ17" s="27"/>
      <c r="BK17" s="276" t="s">
        <v>126</v>
      </c>
      <c r="BL17" s="276"/>
      <c r="BM17" s="276"/>
      <c r="BN17" s="281">
        <v>8</v>
      </c>
      <c r="BO17" s="281"/>
      <c r="BP17" s="282"/>
      <c r="BQ17" s="281"/>
      <c r="BR17" s="281"/>
      <c r="BS17" s="281"/>
      <c r="BT17" s="281">
        <f t="shared" si="0"/>
        <v>8</v>
      </c>
      <c r="BU17" s="281"/>
      <c r="BV17" s="281"/>
      <c r="BW17" s="27"/>
      <c r="BX17" s="8"/>
      <c r="BY17" s="8"/>
      <c r="BZ17" s="29">
        <v>10</v>
      </c>
      <c r="CA17" s="29">
        <v>18</v>
      </c>
      <c r="CB17" s="29">
        <v>16</v>
      </c>
      <c r="CC17" s="29"/>
      <c r="CN17" s="51">
        <v>153000</v>
      </c>
    </row>
    <row r="18" spans="2:92" s="14" customFormat="1" ht="9" customHeight="1">
      <c r="B18" s="13"/>
      <c r="D18" s="2"/>
      <c r="E18" s="2"/>
      <c r="F18" s="2"/>
      <c r="G18" s="2"/>
      <c r="H18" s="2"/>
      <c r="I18" s="2"/>
      <c r="J18" s="2"/>
      <c r="K18" s="2"/>
      <c r="L18" s="2"/>
      <c r="M18" s="101" t="s">
        <v>21</v>
      </c>
      <c r="N18" s="101"/>
      <c r="O18" s="2"/>
      <c r="P18" s="101" t="s">
        <v>22</v>
      </c>
      <c r="Q18" s="101"/>
      <c r="R18" s="2"/>
      <c r="S18" s="2"/>
      <c r="T18" s="101" t="s">
        <v>29</v>
      </c>
      <c r="U18" s="101"/>
      <c r="V18" s="2"/>
      <c r="W18" s="101" t="s">
        <v>29</v>
      </c>
      <c r="X18" s="101"/>
      <c r="Y18" s="15"/>
      <c r="Z18" s="15"/>
      <c r="AA18" s="15"/>
      <c r="AB18" s="15"/>
      <c r="AC18" s="1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H18" s="16"/>
      <c r="BI18" s="8"/>
      <c r="BJ18" s="27"/>
      <c r="BK18" s="276" t="s">
        <v>127</v>
      </c>
      <c r="BL18" s="276"/>
      <c r="BM18" s="276"/>
      <c r="BN18" s="281">
        <v>8</v>
      </c>
      <c r="BO18" s="281"/>
      <c r="BP18" s="282"/>
      <c r="BQ18" s="281"/>
      <c r="BR18" s="281"/>
      <c r="BS18" s="281"/>
      <c r="BT18" s="281">
        <f t="shared" si="0"/>
        <v>8</v>
      </c>
      <c r="BU18" s="281"/>
      <c r="BV18" s="281"/>
      <c r="BW18" s="27"/>
      <c r="BX18" s="8"/>
      <c r="BY18" s="8"/>
      <c r="BZ18" s="29">
        <v>8</v>
      </c>
      <c r="CA18" s="29" t="s">
        <v>176</v>
      </c>
      <c r="CB18" s="29"/>
      <c r="CC18" s="29"/>
      <c r="CE18" s="14" t="s">
        <v>186</v>
      </c>
      <c r="CI18" s="14" t="s">
        <v>187</v>
      </c>
      <c r="CN18" s="51">
        <v>171000</v>
      </c>
    </row>
    <row r="19" spans="2:92" s="1" customFormat="1" ht="9" customHeight="1">
      <c r="B19" s="6"/>
      <c r="D19" s="102" t="s">
        <v>226</v>
      </c>
      <c r="E19" s="102"/>
      <c r="F19" s="102"/>
      <c r="G19" s="102"/>
      <c r="H19" s="102"/>
      <c r="I19" s="102"/>
      <c r="J19" s="102"/>
      <c r="K19" s="15"/>
      <c r="L19" s="15"/>
      <c r="M19" s="168">
        <v>10</v>
      </c>
      <c r="N19" s="168"/>
      <c r="O19" s="15"/>
      <c r="P19" s="203">
        <f>INT((M19-10)/2)</f>
        <v>0</v>
      </c>
      <c r="Q19" s="204"/>
      <c r="R19" s="15"/>
      <c r="S19" s="15"/>
      <c r="T19" s="188"/>
      <c r="U19" s="188"/>
      <c r="V19" s="15"/>
      <c r="W19" s="214"/>
      <c r="X19" s="215"/>
      <c r="Y19" s="15"/>
      <c r="Z19" s="44"/>
      <c r="AA19" s="44"/>
      <c r="AB19" s="44"/>
      <c r="AC19" s="44"/>
      <c r="AD19" s="4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H19" s="7"/>
      <c r="BI19" s="8"/>
      <c r="BJ19" s="27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27"/>
      <c r="BX19" s="8"/>
      <c r="BY19" s="8"/>
      <c r="BZ19" s="29">
        <v>6</v>
      </c>
      <c r="CA19" s="8" t="s">
        <v>178</v>
      </c>
      <c r="CB19" s="29"/>
      <c r="CC19" s="29"/>
      <c r="CE19" s="1" t="s">
        <v>184</v>
      </c>
      <c r="CI19" s="1" t="s">
        <v>184</v>
      </c>
      <c r="CN19" s="51">
        <v>190000</v>
      </c>
    </row>
    <row r="20" spans="2:92" s="1" customFormat="1" ht="9" customHeight="1">
      <c r="B20" s="6"/>
      <c r="D20" s="102"/>
      <c r="E20" s="102"/>
      <c r="F20" s="102"/>
      <c r="G20" s="102"/>
      <c r="H20" s="102"/>
      <c r="I20" s="102"/>
      <c r="J20" s="102"/>
      <c r="K20" s="15"/>
      <c r="L20" s="15"/>
      <c r="M20" s="168"/>
      <c r="N20" s="168"/>
      <c r="O20" s="15"/>
      <c r="P20" s="205"/>
      <c r="Q20" s="206"/>
      <c r="R20" s="15"/>
      <c r="S20" s="15"/>
      <c r="T20" s="188"/>
      <c r="U20" s="188"/>
      <c r="V20" s="15"/>
      <c r="W20" s="216"/>
      <c r="X20" s="217"/>
      <c r="Y20" s="15"/>
      <c r="Z20" s="44"/>
      <c r="AA20" s="44"/>
      <c r="AB20" s="44"/>
      <c r="AC20" s="44"/>
      <c r="AD20" s="4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H20" s="7"/>
      <c r="BI20" s="8"/>
      <c r="BJ20" s="27"/>
      <c r="BK20" s="284" t="s">
        <v>130</v>
      </c>
      <c r="BL20" s="285"/>
      <c r="BM20" s="285"/>
      <c r="BN20" s="285"/>
      <c r="BO20" s="285"/>
      <c r="BP20" s="285"/>
      <c r="BQ20" s="286">
        <f>VLOOKUP(BN13,CA7:CB17,2)+VLOOKUP(BN14,CA7:CB17,2)+VLOOKUP(BN15,CA7:CB17,2)+VLOOKUP(BN16,CA7:CB17,2)+VLOOKUP(BN17,CA7:CB17,2)+VLOOKUP(BN18,CA7:CB17,2)</f>
        <v>0</v>
      </c>
      <c r="BR20" s="286"/>
      <c r="BS20" s="286"/>
      <c r="BT20" s="284"/>
      <c r="BU20" s="285"/>
      <c r="BV20" s="285"/>
      <c r="BW20" s="27"/>
      <c r="BX20" s="8"/>
      <c r="BY20" s="8"/>
      <c r="BZ20" s="29">
        <v>4</v>
      </c>
      <c r="CA20" s="8" t="s">
        <v>179</v>
      </c>
      <c r="CB20" s="29"/>
      <c r="CC20" s="29"/>
      <c r="CE20" s="1" t="s">
        <v>185</v>
      </c>
      <c r="CI20" s="1" t="s">
        <v>188</v>
      </c>
      <c r="CN20" s="51">
        <v>210000</v>
      </c>
    </row>
    <row r="21" spans="2:81" s="1" customFormat="1" ht="4.5" customHeight="1" thickBot="1">
      <c r="B21" s="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2"/>
      <c r="Q21" s="52"/>
      <c r="R21" s="47"/>
      <c r="S21" s="47"/>
      <c r="T21" s="47"/>
      <c r="U21" s="47"/>
      <c r="V21" s="47"/>
      <c r="W21" s="47"/>
      <c r="X21" s="47"/>
      <c r="Y21" s="47"/>
      <c r="Z21" s="44"/>
      <c r="AA21" s="44"/>
      <c r="AB21" s="44"/>
      <c r="AC21" s="44"/>
      <c r="AD21" s="4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H21" s="7"/>
      <c r="BI21" s="8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8"/>
      <c r="BY21" s="8"/>
      <c r="BZ21" s="29">
        <v>2</v>
      </c>
      <c r="CA21" s="8" t="s">
        <v>180</v>
      </c>
      <c r="CB21" s="29"/>
      <c r="CC21" s="29"/>
    </row>
    <row r="22" spans="2:81" s="1" customFormat="1" ht="9" customHeight="1">
      <c r="B22" s="6"/>
      <c r="D22" s="102" t="s">
        <v>0</v>
      </c>
      <c r="E22" s="102"/>
      <c r="F22" s="102"/>
      <c r="G22" s="102"/>
      <c r="H22" s="102"/>
      <c r="I22" s="102"/>
      <c r="J22" s="102"/>
      <c r="K22" s="15"/>
      <c r="L22" s="15"/>
      <c r="M22" s="168">
        <v>10</v>
      </c>
      <c r="N22" s="168"/>
      <c r="O22" s="15"/>
      <c r="P22" s="169">
        <f>INT((M22-10)/2)</f>
        <v>0</v>
      </c>
      <c r="Q22" s="169"/>
      <c r="R22" s="15"/>
      <c r="S22" s="15"/>
      <c r="T22" s="188"/>
      <c r="U22" s="188"/>
      <c r="V22" s="15"/>
      <c r="W22" s="188"/>
      <c r="X22" s="188"/>
      <c r="Y22" s="15"/>
      <c r="Z22" s="44"/>
      <c r="AA22" s="44"/>
      <c r="AB22" s="44"/>
      <c r="AC22" s="44"/>
      <c r="AD22" s="44"/>
      <c r="AE22" s="15"/>
      <c r="AF22" s="15"/>
      <c r="AG22" s="170" t="s">
        <v>172</v>
      </c>
      <c r="AH22" s="171"/>
      <c r="AI22" s="171"/>
      <c r="AJ22" s="171"/>
      <c r="AK22" s="172"/>
      <c r="AL22" s="179"/>
      <c r="AM22" s="180"/>
      <c r="AN22" s="180"/>
      <c r="AO22" s="180"/>
      <c r="AP22" s="180"/>
      <c r="AQ22" s="180"/>
      <c r="AR22" s="180"/>
      <c r="AS22" s="180"/>
      <c r="AT22" s="180"/>
      <c r="AU22" s="180"/>
      <c r="AV22" s="181"/>
      <c r="AW22" s="291" t="s">
        <v>175</v>
      </c>
      <c r="AX22" s="292"/>
      <c r="AY22" s="292"/>
      <c r="AZ22" s="292"/>
      <c r="BA22" s="293"/>
      <c r="BB22" s="64"/>
      <c r="BC22" s="64"/>
      <c r="BD22" s="64"/>
      <c r="BE22" s="65"/>
      <c r="BF22" s="15"/>
      <c r="BH22" s="7"/>
      <c r="BI22" s="8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8"/>
      <c r="BY22" s="8"/>
      <c r="BZ22" s="29">
        <v>0</v>
      </c>
      <c r="CA22" s="8" t="s">
        <v>181</v>
      </c>
      <c r="CB22" s="29"/>
      <c r="CC22" s="29"/>
    </row>
    <row r="23" spans="2:81" s="1" customFormat="1" ht="9" customHeight="1" thickBot="1">
      <c r="B23" s="6"/>
      <c r="D23" s="102"/>
      <c r="E23" s="102"/>
      <c r="F23" s="102"/>
      <c r="G23" s="102"/>
      <c r="H23" s="102"/>
      <c r="I23" s="102"/>
      <c r="J23" s="102"/>
      <c r="K23" s="15"/>
      <c r="L23" s="15"/>
      <c r="M23" s="168"/>
      <c r="N23" s="168"/>
      <c r="O23" s="15"/>
      <c r="P23" s="169"/>
      <c r="Q23" s="169"/>
      <c r="R23" s="15"/>
      <c r="S23" s="15"/>
      <c r="T23" s="188"/>
      <c r="U23" s="188"/>
      <c r="V23" s="15"/>
      <c r="W23" s="188"/>
      <c r="X23" s="188"/>
      <c r="Y23" s="15"/>
      <c r="Z23" s="44"/>
      <c r="AA23" s="44"/>
      <c r="AB23" s="44"/>
      <c r="AC23" s="44"/>
      <c r="AD23" s="44"/>
      <c r="AE23" s="15"/>
      <c r="AF23" s="15"/>
      <c r="AG23" s="173"/>
      <c r="AH23" s="174"/>
      <c r="AI23" s="174"/>
      <c r="AJ23" s="174"/>
      <c r="AK23" s="175"/>
      <c r="AL23" s="182"/>
      <c r="AM23" s="183"/>
      <c r="AN23" s="183"/>
      <c r="AO23" s="183"/>
      <c r="AP23" s="183"/>
      <c r="AQ23" s="183"/>
      <c r="AR23" s="183"/>
      <c r="AS23" s="183"/>
      <c r="AT23" s="183"/>
      <c r="AU23" s="183"/>
      <c r="AV23" s="184"/>
      <c r="AW23" s="294"/>
      <c r="AX23" s="295"/>
      <c r="AY23" s="295"/>
      <c r="AZ23" s="295"/>
      <c r="BA23" s="296"/>
      <c r="BB23" s="63"/>
      <c r="BC23" s="63"/>
      <c r="BD23" s="63"/>
      <c r="BE23" s="91"/>
      <c r="BF23" s="15"/>
      <c r="BH23" s="7"/>
      <c r="BI23" s="8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8"/>
      <c r="BY23" s="8"/>
      <c r="BZ23" s="29">
        <v>-2</v>
      </c>
      <c r="CA23" s="8" t="s">
        <v>182</v>
      </c>
      <c r="CB23" s="29"/>
      <c r="CC23" s="29"/>
    </row>
    <row r="24" spans="2:81" s="1" customFormat="1" ht="4.5" customHeight="1">
      <c r="B24" s="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3"/>
      <c r="Q24" s="53"/>
      <c r="R24" s="15"/>
      <c r="S24" s="15"/>
      <c r="T24" s="15"/>
      <c r="U24" s="15"/>
      <c r="V24" s="15"/>
      <c r="W24" s="15"/>
      <c r="X24" s="15"/>
      <c r="Y24" s="15"/>
      <c r="Z24" s="44"/>
      <c r="AA24" s="44"/>
      <c r="AB24" s="44"/>
      <c r="AC24" s="44"/>
      <c r="AD24" s="44"/>
      <c r="AE24" s="15"/>
      <c r="AF24" s="15"/>
      <c r="AG24" s="173"/>
      <c r="AH24" s="174"/>
      <c r="AI24" s="174"/>
      <c r="AJ24" s="174"/>
      <c r="AK24" s="175"/>
      <c r="AL24" s="182"/>
      <c r="AM24" s="183"/>
      <c r="AN24" s="183"/>
      <c r="AO24" s="183"/>
      <c r="AP24" s="183"/>
      <c r="AQ24" s="183"/>
      <c r="AR24" s="183"/>
      <c r="AS24" s="183"/>
      <c r="AT24" s="183"/>
      <c r="AU24" s="183"/>
      <c r="AV24" s="184"/>
      <c r="AW24" s="291" t="s">
        <v>174</v>
      </c>
      <c r="AX24" s="292"/>
      <c r="AY24" s="292"/>
      <c r="AZ24" s="292"/>
      <c r="BA24" s="293"/>
      <c r="BB24" s="92">
        <f>LOOKUP(D12,BZ66:BZ85,CN1:CN20)</f>
        <v>1000</v>
      </c>
      <c r="BC24" s="92"/>
      <c r="BD24" s="92"/>
      <c r="BE24" s="93"/>
      <c r="BF24" s="15"/>
      <c r="BH24" s="7"/>
      <c r="BI24" s="8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8"/>
      <c r="BY24" s="8"/>
      <c r="BZ24" s="29">
        <v>-4</v>
      </c>
      <c r="CA24" s="29" t="s">
        <v>183</v>
      </c>
      <c r="CB24" s="29"/>
      <c r="CC24" s="29"/>
    </row>
    <row r="25" spans="2:81" s="1" customFormat="1" ht="9" customHeight="1" thickBot="1">
      <c r="B25" s="6"/>
      <c r="D25" s="102" t="s">
        <v>1</v>
      </c>
      <c r="E25" s="102"/>
      <c r="F25" s="102"/>
      <c r="G25" s="102"/>
      <c r="H25" s="102"/>
      <c r="I25" s="102"/>
      <c r="J25" s="102"/>
      <c r="K25" s="15"/>
      <c r="L25" s="15"/>
      <c r="M25" s="168">
        <v>10</v>
      </c>
      <c r="N25" s="168"/>
      <c r="O25" s="15"/>
      <c r="P25" s="169">
        <f>INT((M25-10)/2)</f>
        <v>0</v>
      </c>
      <c r="Q25" s="169"/>
      <c r="R25" s="15"/>
      <c r="S25" s="15"/>
      <c r="T25" s="188"/>
      <c r="U25" s="188"/>
      <c r="V25" s="15"/>
      <c r="W25" s="188"/>
      <c r="X25" s="188"/>
      <c r="Y25" s="15"/>
      <c r="Z25" s="44"/>
      <c r="AA25" s="44"/>
      <c r="AB25" s="44"/>
      <c r="AC25" s="44"/>
      <c r="AD25" s="44"/>
      <c r="AE25" s="15"/>
      <c r="AF25" s="15"/>
      <c r="AG25" s="173"/>
      <c r="AH25" s="174"/>
      <c r="AI25" s="174"/>
      <c r="AJ25" s="174"/>
      <c r="AK25" s="175"/>
      <c r="AL25" s="182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294"/>
      <c r="AX25" s="295"/>
      <c r="AY25" s="295"/>
      <c r="AZ25" s="295"/>
      <c r="BA25" s="296"/>
      <c r="BB25" s="94"/>
      <c r="BC25" s="94"/>
      <c r="BD25" s="94"/>
      <c r="BE25" s="95"/>
      <c r="BF25" s="15"/>
      <c r="BH25" s="7"/>
      <c r="BI25" s="8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8"/>
      <c r="BY25" s="8"/>
      <c r="BZ25" s="29">
        <v>-6</v>
      </c>
      <c r="CA25" s="29"/>
      <c r="CB25" s="29"/>
      <c r="CC25" s="29"/>
    </row>
    <row r="26" spans="2:81" s="1" customFormat="1" ht="9" customHeight="1" thickBot="1">
      <c r="B26" s="6"/>
      <c r="D26" s="102"/>
      <c r="E26" s="102"/>
      <c r="F26" s="102"/>
      <c r="G26" s="102"/>
      <c r="H26" s="102"/>
      <c r="I26" s="102"/>
      <c r="J26" s="102"/>
      <c r="K26" s="15"/>
      <c r="L26" s="15"/>
      <c r="M26" s="168"/>
      <c r="N26" s="168"/>
      <c r="O26" s="15"/>
      <c r="P26" s="169"/>
      <c r="Q26" s="169"/>
      <c r="R26" s="15"/>
      <c r="S26" s="15"/>
      <c r="T26" s="188"/>
      <c r="U26" s="188"/>
      <c r="V26" s="15"/>
      <c r="W26" s="188"/>
      <c r="X26" s="188"/>
      <c r="Y26" s="15"/>
      <c r="Z26" s="44"/>
      <c r="AA26" s="44"/>
      <c r="AB26" s="44"/>
      <c r="AC26" s="44"/>
      <c r="AD26" s="44"/>
      <c r="AE26" s="15"/>
      <c r="AF26" s="15"/>
      <c r="AG26" s="176"/>
      <c r="AH26" s="177"/>
      <c r="AI26" s="177"/>
      <c r="AJ26" s="177"/>
      <c r="AK26" s="178"/>
      <c r="AL26" s="185"/>
      <c r="AM26" s="186"/>
      <c r="AN26" s="186"/>
      <c r="AO26" s="186"/>
      <c r="AP26" s="186"/>
      <c r="AQ26" s="186"/>
      <c r="AR26" s="186"/>
      <c r="AS26" s="186"/>
      <c r="AT26" s="186"/>
      <c r="AU26" s="186"/>
      <c r="AV26" s="187"/>
      <c r="AW26" s="297" t="s">
        <v>173</v>
      </c>
      <c r="AX26" s="298"/>
      <c r="AY26" s="298"/>
      <c r="AZ26" s="298"/>
      <c r="BA26" s="299"/>
      <c r="BB26" s="96">
        <f>BB24-BB22</f>
        <v>1000</v>
      </c>
      <c r="BC26" s="97"/>
      <c r="BD26" s="97"/>
      <c r="BE26" s="98"/>
      <c r="BF26" s="15"/>
      <c r="BH26" s="7"/>
      <c r="BI26" s="8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8"/>
      <c r="BY26" s="8"/>
      <c r="BZ26" s="29">
        <v>-8</v>
      </c>
      <c r="CA26" s="29"/>
      <c r="CB26" s="29"/>
      <c r="CC26" s="29"/>
    </row>
    <row r="27" spans="2:81" s="1" customFormat="1" ht="9" customHeight="1">
      <c r="B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3"/>
      <c r="Q27" s="53"/>
      <c r="R27" s="15"/>
      <c r="S27" s="15"/>
      <c r="T27" s="15"/>
      <c r="U27" s="15"/>
      <c r="V27" s="15"/>
      <c r="W27" s="15"/>
      <c r="X27" s="15"/>
      <c r="Y27" s="15"/>
      <c r="Z27" s="44"/>
      <c r="AA27" s="44"/>
      <c r="AB27" s="44"/>
      <c r="AC27" s="44"/>
      <c r="AD27" s="4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01" t="s">
        <v>23</v>
      </c>
      <c r="AQ27" s="101"/>
      <c r="AR27" s="2"/>
      <c r="AS27" s="101" t="s">
        <v>24</v>
      </c>
      <c r="AT27" s="101"/>
      <c r="AU27" s="2"/>
      <c r="AV27" s="101" t="s">
        <v>21</v>
      </c>
      <c r="AW27" s="101"/>
      <c r="AX27" s="2"/>
      <c r="AY27" s="101" t="s">
        <v>28</v>
      </c>
      <c r="AZ27" s="101"/>
      <c r="BA27" s="2"/>
      <c r="BB27" s="101" t="s">
        <v>26</v>
      </c>
      <c r="BC27" s="101"/>
      <c r="BD27" s="2"/>
      <c r="BE27" s="101" t="s">
        <v>29</v>
      </c>
      <c r="BF27" s="101"/>
      <c r="BH27" s="7"/>
      <c r="BI27" s="8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8"/>
      <c r="BY27" s="8"/>
      <c r="BZ27" s="29">
        <v>-10</v>
      </c>
      <c r="CA27" s="29"/>
      <c r="CB27" s="29"/>
      <c r="CC27" s="29"/>
    </row>
    <row r="28" spans="2:81" s="1" customFormat="1" ht="9" customHeight="1">
      <c r="B28" s="6"/>
      <c r="D28" s="102" t="s">
        <v>2</v>
      </c>
      <c r="E28" s="102"/>
      <c r="F28" s="102"/>
      <c r="G28" s="102"/>
      <c r="H28" s="102"/>
      <c r="I28" s="102"/>
      <c r="J28" s="102"/>
      <c r="K28" s="15"/>
      <c r="L28" s="15"/>
      <c r="M28" s="168">
        <v>10</v>
      </c>
      <c r="N28" s="168"/>
      <c r="O28" s="15"/>
      <c r="P28" s="169">
        <f>INT((M28-10)/2)</f>
        <v>0</v>
      </c>
      <c r="Q28" s="169"/>
      <c r="R28" s="15"/>
      <c r="S28" s="15"/>
      <c r="T28" s="188"/>
      <c r="U28" s="188"/>
      <c r="V28" s="15"/>
      <c r="W28" s="188"/>
      <c r="X28" s="188"/>
      <c r="Y28" s="15"/>
      <c r="Z28" s="44"/>
      <c r="AA28" s="44"/>
      <c r="AB28" s="44"/>
      <c r="AC28" s="44"/>
      <c r="AD28" s="44"/>
      <c r="AE28" s="15"/>
      <c r="AF28" s="15"/>
      <c r="AG28" s="102" t="s">
        <v>66</v>
      </c>
      <c r="AH28" s="103"/>
      <c r="AI28" s="103"/>
      <c r="AJ28" s="103"/>
      <c r="AK28" s="103"/>
      <c r="AL28" s="103"/>
      <c r="AM28" s="103"/>
      <c r="AN28" s="15"/>
      <c r="AO28" s="15"/>
      <c r="AP28" s="104">
        <f>AS28+AV28+AY28+BB28+BE28</f>
        <v>0</v>
      </c>
      <c r="AQ28" s="105"/>
      <c r="AR28" s="108" t="s">
        <v>30</v>
      </c>
      <c r="AS28" s="104">
        <f>LOOKUP($D$12,$BZ$66:$BZ$85,$CC$45:$CC$64)</f>
        <v>0</v>
      </c>
      <c r="AT28" s="105"/>
      <c r="AU28" s="108" t="s">
        <v>31</v>
      </c>
      <c r="AV28" s="104">
        <f>P25</f>
        <v>0</v>
      </c>
      <c r="AW28" s="105"/>
      <c r="AX28" s="108" t="s">
        <v>31</v>
      </c>
      <c r="AY28" s="164"/>
      <c r="AZ28" s="165"/>
      <c r="BA28" s="108" t="s">
        <v>31</v>
      </c>
      <c r="BB28" s="164"/>
      <c r="BC28" s="165"/>
      <c r="BD28" s="108" t="s">
        <v>31</v>
      </c>
      <c r="BE28" s="164"/>
      <c r="BF28" s="165"/>
      <c r="BH28" s="7"/>
      <c r="BI28" s="8"/>
      <c r="BJ28" s="27"/>
      <c r="BK28" s="27"/>
      <c r="BL28" s="27"/>
      <c r="BM28" s="27"/>
      <c r="BN28" s="27"/>
      <c r="BO28" s="27"/>
      <c r="BP28" s="309"/>
      <c r="BQ28" s="309"/>
      <c r="BR28" s="309"/>
      <c r="BS28" s="309"/>
      <c r="BT28" s="27"/>
      <c r="BU28" s="27"/>
      <c r="BV28" s="27"/>
      <c r="BW28" s="27"/>
      <c r="BX28" s="8"/>
      <c r="BY28" s="8"/>
      <c r="BZ28" s="29">
        <v>-12</v>
      </c>
      <c r="CA28" s="29"/>
      <c r="CB28" s="29"/>
      <c r="CC28" s="29"/>
    </row>
    <row r="29" spans="2:81" s="1" customFormat="1" ht="9" customHeight="1">
      <c r="B29" s="6"/>
      <c r="D29" s="102"/>
      <c r="E29" s="102"/>
      <c r="F29" s="102"/>
      <c r="G29" s="102"/>
      <c r="H29" s="102"/>
      <c r="I29" s="102"/>
      <c r="J29" s="102"/>
      <c r="K29" s="15"/>
      <c r="L29" s="15"/>
      <c r="M29" s="168"/>
      <c r="N29" s="168"/>
      <c r="O29" s="15"/>
      <c r="P29" s="169"/>
      <c r="Q29" s="169"/>
      <c r="R29" s="15"/>
      <c r="S29" s="15"/>
      <c r="T29" s="188"/>
      <c r="U29" s="188"/>
      <c r="V29" s="15"/>
      <c r="W29" s="188"/>
      <c r="X29" s="188"/>
      <c r="Y29" s="15"/>
      <c r="Z29" s="44"/>
      <c r="AA29" s="44"/>
      <c r="AB29" s="44"/>
      <c r="AC29" s="44"/>
      <c r="AD29" s="44"/>
      <c r="AE29" s="15"/>
      <c r="AF29" s="15"/>
      <c r="AG29" s="103"/>
      <c r="AH29" s="103"/>
      <c r="AI29" s="103"/>
      <c r="AJ29" s="103"/>
      <c r="AK29" s="103"/>
      <c r="AL29" s="103"/>
      <c r="AM29" s="103"/>
      <c r="AN29" s="15"/>
      <c r="AO29" s="15"/>
      <c r="AP29" s="106"/>
      <c r="AQ29" s="107"/>
      <c r="AR29" s="108"/>
      <c r="AS29" s="106"/>
      <c r="AT29" s="107"/>
      <c r="AU29" s="108"/>
      <c r="AV29" s="106"/>
      <c r="AW29" s="107"/>
      <c r="AX29" s="108"/>
      <c r="AY29" s="166"/>
      <c r="AZ29" s="167"/>
      <c r="BA29" s="108"/>
      <c r="BB29" s="166"/>
      <c r="BC29" s="167"/>
      <c r="BD29" s="108"/>
      <c r="BE29" s="166"/>
      <c r="BF29" s="167"/>
      <c r="BH29" s="7"/>
      <c r="BI29" s="8"/>
      <c r="BJ29" s="27"/>
      <c r="BK29" s="27"/>
      <c r="BL29" s="27"/>
      <c r="BM29" s="27"/>
      <c r="BN29" s="27"/>
      <c r="BO29" s="27"/>
      <c r="BP29" s="309"/>
      <c r="BQ29" s="309"/>
      <c r="BR29" s="309"/>
      <c r="BS29" s="309"/>
      <c r="BT29" s="27"/>
      <c r="BU29" s="27"/>
      <c r="BV29" s="27"/>
      <c r="BW29" s="27"/>
      <c r="BX29" s="8"/>
      <c r="BY29" s="8"/>
      <c r="BZ29" s="29">
        <v>-14</v>
      </c>
      <c r="CA29" s="29"/>
      <c r="CB29" s="29"/>
      <c r="CC29" s="29"/>
    </row>
    <row r="30" spans="2:81" s="1" customFormat="1" ht="4.5" customHeight="1">
      <c r="B30" s="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3"/>
      <c r="Q30" s="53"/>
      <c r="R30" s="15"/>
      <c r="S30" s="15"/>
      <c r="T30" s="15"/>
      <c r="U30" s="15"/>
      <c r="V30" s="15"/>
      <c r="W30" s="15"/>
      <c r="X30" s="15"/>
      <c r="Y30" s="15"/>
      <c r="Z30" s="44"/>
      <c r="AA30" s="44"/>
      <c r="AB30" s="44"/>
      <c r="AC30" s="44"/>
      <c r="AD30" s="4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H30" s="7"/>
      <c r="BI30" s="8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8"/>
      <c r="BY30" s="8"/>
      <c r="BZ30" s="29">
        <v>-16</v>
      </c>
      <c r="CA30" s="29"/>
      <c r="CB30" s="29"/>
      <c r="CC30" s="29"/>
    </row>
    <row r="31" spans="2:81" s="1" customFormat="1" ht="9" customHeight="1">
      <c r="B31" s="6"/>
      <c r="D31" s="102" t="s">
        <v>3</v>
      </c>
      <c r="E31" s="102"/>
      <c r="F31" s="102"/>
      <c r="G31" s="102"/>
      <c r="H31" s="102"/>
      <c r="I31" s="102"/>
      <c r="J31" s="102"/>
      <c r="K31" s="15"/>
      <c r="L31" s="15"/>
      <c r="M31" s="168">
        <v>10</v>
      </c>
      <c r="N31" s="168"/>
      <c r="O31" s="15"/>
      <c r="P31" s="169">
        <f>INT((M31-10)/2)</f>
        <v>0</v>
      </c>
      <c r="Q31" s="169"/>
      <c r="R31" s="15"/>
      <c r="S31" s="15"/>
      <c r="T31" s="188"/>
      <c r="U31" s="188"/>
      <c r="V31" s="15"/>
      <c r="W31" s="188"/>
      <c r="X31" s="188"/>
      <c r="Y31" s="15"/>
      <c r="Z31" s="44"/>
      <c r="AA31" s="44"/>
      <c r="AB31" s="44"/>
      <c r="AC31" s="44"/>
      <c r="AD31" s="44"/>
      <c r="AE31" s="15"/>
      <c r="AF31" s="15"/>
      <c r="AG31" s="102" t="s">
        <v>7</v>
      </c>
      <c r="AH31" s="102"/>
      <c r="AI31" s="102"/>
      <c r="AJ31" s="102"/>
      <c r="AK31" s="102"/>
      <c r="AL31" s="102"/>
      <c r="AM31" s="102"/>
      <c r="AN31" s="15"/>
      <c r="AO31" s="15"/>
      <c r="AP31" s="104">
        <f>AS31+AV31+AY31+BB31+BE31</f>
        <v>0</v>
      </c>
      <c r="AQ31" s="105"/>
      <c r="AR31" s="108" t="s">
        <v>30</v>
      </c>
      <c r="AS31" s="104">
        <f>LOOKUP($D$12,$BZ$66:$BZ$85,$CC$45:$CC$64)</f>
        <v>0</v>
      </c>
      <c r="AT31" s="105"/>
      <c r="AU31" s="108" t="s">
        <v>31</v>
      </c>
      <c r="AV31" s="104">
        <f>P22</f>
        <v>0</v>
      </c>
      <c r="AW31" s="105"/>
      <c r="AX31" s="108" t="s">
        <v>31</v>
      </c>
      <c r="AY31" s="164"/>
      <c r="AZ31" s="165"/>
      <c r="BA31" s="108" t="s">
        <v>31</v>
      </c>
      <c r="BB31" s="164"/>
      <c r="BC31" s="165"/>
      <c r="BD31" s="108" t="s">
        <v>31</v>
      </c>
      <c r="BE31" s="164"/>
      <c r="BF31" s="165"/>
      <c r="BH31" s="7"/>
      <c r="BI31" s="8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8"/>
      <c r="BY31" s="8"/>
      <c r="BZ31" s="29">
        <v>-18</v>
      </c>
      <c r="CA31" s="29"/>
      <c r="CB31" s="29"/>
      <c r="CC31" s="29"/>
    </row>
    <row r="32" spans="2:81" s="1" customFormat="1" ht="9" customHeight="1">
      <c r="B32" s="6"/>
      <c r="D32" s="102"/>
      <c r="E32" s="102"/>
      <c r="F32" s="102"/>
      <c r="G32" s="102"/>
      <c r="H32" s="102"/>
      <c r="I32" s="102"/>
      <c r="J32" s="102"/>
      <c r="K32" s="15"/>
      <c r="L32" s="15"/>
      <c r="M32" s="168"/>
      <c r="N32" s="168"/>
      <c r="O32" s="15"/>
      <c r="P32" s="169"/>
      <c r="Q32" s="169"/>
      <c r="R32" s="15"/>
      <c r="S32" s="15"/>
      <c r="T32" s="188"/>
      <c r="U32" s="188"/>
      <c r="V32" s="15"/>
      <c r="W32" s="188"/>
      <c r="X32" s="188"/>
      <c r="Y32" s="15"/>
      <c r="Z32" s="44"/>
      <c r="AA32" s="44"/>
      <c r="AB32" s="44"/>
      <c r="AC32" s="44"/>
      <c r="AD32" s="44"/>
      <c r="AE32" s="15"/>
      <c r="AF32" s="15"/>
      <c r="AG32" s="102"/>
      <c r="AH32" s="102"/>
      <c r="AI32" s="102"/>
      <c r="AJ32" s="102"/>
      <c r="AK32" s="102"/>
      <c r="AL32" s="102"/>
      <c r="AM32" s="102"/>
      <c r="AN32" s="15"/>
      <c r="AO32" s="15"/>
      <c r="AP32" s="106"/>
      <c r="AQ32" s="107"/>
      <c r="AR32" s="108"/>
      <c r="AS32" s="106"/>
      <c r="AT32" s="107"/>
      <c r="AU32" s="108"/>
      <c r="AV32" s="106"/>
      <c r="AW32" s="107"/>
      <c r="AX32" s="108"/>
      <c r="AY32" s="166"/>
      <c r="AZ32" s="167"/>
      <c r="BA32" s="108"/>
      <c r="BB32" s="166"/>
      <c r="BC32" s="167"/>
      <c r="BD32" s="108"/>
      <c r="BE32" s="166"/>
      <c r="BF32" s="167"/>
      <c r="BH32" s="7"/>
      <c r="BI32" s="8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8"/>
      <c r="BY32" s="8"/>
      <c r="BZ32" s="29">
        <v>-20</v>
      </c>
      <c r="CA32" s="29"/>
      <c r="CB32" s="29"/>
      <c r="CC32" s="29"/>
    </row>
    <row r="33" spans="2:81" s="1" customFormat="1" ht="4.5" customHeight="1">
      <c r="B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3"/>
      <c r="Q33" s="53"/>
      <c r="R33" s="15"/>
      <c r="S33" s="15"/>
      <c r="T33" s="15"/>
      <c r="U33" s="15"/>
      <c r="V33" s="15"/>
      <c r="W33" s="15"/>
      <c r="X33" s="15"/>
      <c r="Y33" s="15"/>
      <c r="Z33" s="44"/>
      <c r="AA33" s="44"/>
      <c r="AB33" s="44"/>
      <c r="AC33" s="44"/>
      <c r="AD33" s="44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H33" s="7"/>
      <c r="BI33" s="8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8"/>
      <c r="BY33" s="8"/>
      <c r="BZ33" s="29"/>
      <c r="CA33" s="29"/>
      <c r="CB33" s="29"/>
      <c r="CC33" s="29"/>
    </row>
    <row r="34" spans="2:81" s="1" customFormat="1" ht="9" customHeight="1">
      <c r="B34" s="6"/>
      <c r="D34" s="102" t="s">
        <v>4</v>
      </c>
      <c r="E34" s="102"/>
      <c r="F34" s="102"/>
      <c r="G34" s="102"/>
      <c r="H34" s="102"/>
      <c r="I34" s="102"/>
      <c r="J34" s="102"/>
      <c r="K34" s="15"/>
      <c r="L34" s="15"/>
      <c r="M34" s="168">
        <v>10</v>
      </c>
      <c r="N34" s="168"/>
      <c r="O34" s="15"/>
      <c r="P34" s="169">
        <f>INT((M34-10)/2)</f>
        <v>0</v>
      </c>
      <c r="Q34" s="169"/>
      <c r="R34" s="15"/>
      <c r="S34" s="15"/>
      <c r="T34" s="188"/>
      <c r="U34" s="188"/>
      <c r="V34" s="15"/>
      <c r="W34" s="188"/>
      <c r="X34" s="188"/>
      <c r="Y34" s="15"/>
      <c r="Z34" s="44"/>
      <c r="AA34" s="44"/>
      <c r="AB34" s="44"/>
      <c r="AC34" s="44"/>
      <c r="AD34" s="44"/>
      <c r="AE34" s="15"/>
      <c r="AF34" s="15"/>
      <c r="AG34" s="102" t="s">
        <v>6</v>
      </c>
      <c r="AH34" s="102"/>
      <c r="AI34" s="102"/>
      <c r="AJ34" s="102"/>
      <c r="AK34" s="102"/>
      <c r="AL34" s="102"/>
      <c r="AM34" s="102"/>
      <c r="AN34" s="15"/>
      <c r="AO34" s="15"/>
      <c r="AP34" s="104">
        <f>AS34+AV34+AY34+BB34+BE34</f>
        <v>2</v>
      </c>
      <c r="AQ34" s="105"/>
      <c r="AR34" s="108" t="s">
        <v>30</v>
      </c>
      <c r="AS34" s="104">
        <f>LOOKUP($D$12,$BZ$66:$BZ$85,$CB$45:$CB$64)</f>
        <v>2</v>
      </c>
      <c r="AT34" s="105"/>
      <c r="AU34" s="108" t="s">
        <v>31</v>
      </c>
      <c r="AV34" s="104">
        <f>P31</f>
        <v>0</v>
      </c>
      <c r="AW34" s="105"/>
      <c r="AX34" s="108" t="s">
        <v>31</v>
      </c>
      <c r="AY34" s="164"/>
      <c r="AZ34" s="165"/>
      <c r="BA34" s="108" t="s">
        <v>31</v>
      </c>
      <c r="BB34" s="164"/>
      <c r="BC34" s="165"/>
      <c r="BD34" s="108" t="s">
        <v>31</v>
      </c>
      <c r="BE34" s="164"/>
      <c r="BF34" s="165"/>
      <c r="BH34" s="7"/>
      <c r="BI34" s="8"/>
      <c r="BJ34" s="27"/>
      <c r="BK34" s="283" t="s">
        <v>141</v>
      </c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7"/>
      <c r="BX34" s="8"/>
      <c r="BY34" s="8"/>
      <c r="BZ34" s="29"/>
      <c r="CA34" s="29"/>
      <c r="CB34" s="29"/>
      <c r="CC34" s="29"/>
    </row>
    <row r="35" spans="2:81" s="1" customFormat="1" ht="9" customHeight="1">
      <c r="B35" s="6"/>
      <c r="D35" s="102"/>
      <c r="E35" s="102"/>
      <c r="F35" s="102"/>
      <c r="G35" s="102"/>
      <c r="H35" s="102"/>
      <c r="I35" s="102"/>
      <c r="J35" s="102"/>
      <c r="K35" s="15"/>
      <c r="L35" s="15"/>
      <c r="M35" s="168"/>
      <c r="N35" s="168"/>
      <c r="O35" s="15"/>
      <c r="P35" s="169"/>
      <c r="Q35" s="169"/>
      <c r="R35" s="15"/>
      <c r="S35" s="15"/>
      <c r="T35" s="188"/>
      <c r="U35" s="188"/>
      <c r="V35" s="15"/>
      <c r="W35" s="188"/>
      <c r="X35" s="188"/>
      <c r="Y35" s="15"/>
      <c r="Z35" s="44"/>
      <c r="AA35" s="44"/>
      <c r="AB35" s="44"/>
      <c r="AC35" s="44"/>
      <c r="AD35" s="44"/>
      <c r="AE35" s="15"/>
      <c r="AF35" s="15"/>
      <c r="AG35" s="102"/>
      <c r="AH35" s="102"/>
      <c r="AI35" s="102"/>
      <c r="AJ35" s="102"/>
      <c r="AK35" s="102"/>
      <c r="AL35" s="102"/>
      <c r="AM35" s="102"/>
      <c r="AN35" s="15"/>
      <c r="AO35" s="15"/>
      <c r="AP35" s="106"/>
      <c r="AQ35" s="107"/>
      <c r="AR35" s="108"/>
      <c r="AS35" s="106"/>
      <c r="AT35" s="107"/>
      <c r="AU35" s="108"/>
      <c r="AV35" s="106"/>
      <c r="AW35" s="107"/>
      <c r="AX35" s="108"/>
      <c r="AY35" s="166"/>
      <c r="AZ35" s="167"/>
      <c r="BA35" s="108"/>
      <c r="BB35" s="166"/>
      <c r="BC35" s="167"/>
      <c r="BD35" s="108"/>
      <c r="BE35" s="166"/>
      <c r="BF35" s="167"/>
      <c r="BH35" s="7"/>
      <c r="BI35" s="8"/>
      <c r="BJ35" s="27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27"/>
      <c r="BX35" s="8"/>
      <c r="BY35" s="8"/>
      <c r="BZ35" s="29">
        <v>-30</v>
      </c>
      <c r="CA35" s="29">
        <v>30</v>
      </c>
      <c r="CB35" s="29">
        <f ca="1">INT(RAND()*6)+1</f>
        <v>1</v>
      </c>
      <c r="CC35" s="29">
        <f>IF(CB35=$CB$41,50,CB35)</f>
        <v>50</v>
      </c>
    </row>
    <row r="36" spans="2:81" s="1" customFormat="1" ht="9" customHeight="1">
      <c r="B36" s="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H36" s="7"/>
      <c r="BI36" s="8"/>
      <c r="BJ36" s="27"/>
      <c r="BK36" s="276"/>
      <c r="BL36" s="276"/>
      <c r="BM36" s="276"/>
      <c r="BN36" s="287" t="s">
        <v>138</v>
      </c>
      <c r="BO36" s="287"/>
      <c r="BP36" s="287"/>
      <c r="BQ36" s="287" t="s">
        <v>139</v>
      </c>
      <c r="BR36" s="287"/>
      <c r="BS36" s="287"/>
      <c r="BT36" s="287" t="s">
        <v>140</v>
      </c>
      <c r="BU36" s="287"/>
      <c r="BV36" s="287"/>
      <c r="BW36" s="27"/>
      <c r="BX36" s="8"/>
      <c r="BY36" s="8"/>
      <c r="BZ36" s="29">
        <v>-29</v>
      </c>
      <c r="CA36" s="29">
        <v>29</v>
      </c>
      <c r="CB36" s="29">
        <f ca="1">INT(RAND()*6)+1</f>
        <v>2</v>
      </c>
      <c r="CC36" s="29">
        <f>IF(SUM(CC35)&gt;49,CB36,IF(CB36=$CB$41,50,CB36))</f>
        <v>2</v>
      </c>
    </row>
    <row r="37" spans="2:81" s="1" customFormat="1" ht="9" customHeight="1">
      <c r="B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0" t="s">
        <v>211</v>
      </c>
      <c r="AH37" s="71"/>
      <c r="AI37" s="71"/>
      <c r="AJ37" s="71"/>
      <c r="AK37" s="71"/>
      <c r="AL37" s="71"/>
      <c r="AM37" s="72"/>
      <c r="AN37" s="15"/>
      <c r="AO37" s="15"/>
      <c r="AP37" s="76">
        <f>M34-10</f>
        <v>0</v>
      </c>
      <c r="AQ37" s="77"/>
      <c r="AR37" s="15"/>
      <c r="AS37" s="70" t="s">
        <v>212</v>
      </c>
      <c r="AT37" s="71"/>
      <c r="AU37" s="71"/>
      <c r="AV37" s="71"/>
      <c r="AW37" s="72"/>
      <c r="AX37" s="15"/>
      <c r="AY37" s="80">
        <f>P34+10</f>
        <v>10</v>
      </c>
      <c r="AZ37" s="81"/>
      <c r="BA37" s="189" t="s">
        <v>31</v>
      </c>
      <c r="BB37" s="191" t="s">
        <v>213</v>
      </c>
      <c r="BC37" s="192"/>
      <c r="BD37" s="192"/>
      <c r="BE37" s="192"/>
      <c r="BF37" s="193"/>
      <c r="BH37" s="7"/>
      <c r="BI37" s="8"/>
      <c r="BJ37" s="27"/>
      <c r="BK37" s="276" t="s">
        <v>132</v>
      </c>
      <c r="BL37" s="276"/>
      <c r="BM37" s="276"/>
      <c r="BN37" s="281">
        <f ca="1">INT(RAND()*4)+1</f>
        <v>2</v>
      </c>
      <c r="BO37" s="281"/>
      <c r="BP37" s="282"/>
      <c r="BQ37" s="281">
        <f ca="1">INT(RAND()*4)+1</f>
        <v>2</v>
      </c>
      <c r="BR37" s="281"/>
      <c r="BS37" s="282"/>
      <c r="BT37" s="281">
        <f ca="1">INT(RAND()*4)+1</f>
        <v>4</v>
      </c>
      <c r="BU37" s="281"/>
      <c r="BV37" s="282"/>
      <c r="BW37" s="27"/>
      <c r="BX37" s="8"/>
      <c r="BY37" s="8"/>
      <c r="BZ37" s="29">
        <v>-28</v>
      </c>
      <c r="CA37" s="29">
        <v>28</v>
      </c>
      <c r="CB37" s="29">
        <f ca="1">INT(RAND()*6)+1</f>
        <v>5</v>
      </c>
      <c r="CC37" s="29">
        <f>IF(SUM(CC35:CC36)&gt;49,CB37,IF(CB37=$CB$41,50,CB37))</f>
        <v>5</v>
      </c>
    </row>
    <row r="38" spans="2:81" s="1" customFormat="1" ht="9" customHeight="1">
      <c r="B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73"/>
      <c r="AH38" s="74"/>
      <c r="AI38" s="74"/>
      <c r="AJ38" s="74"/>
      <c r="AK38" s="74"/>
      <c r="AL38" s="74"/>
      <c r="AM38" s="75"/>
      <c r="AN38" s="15"/>
      <c r="AO38" s="15"/>
      <c r="AP38" s="78"/>
      <c r="AQ38" s="79"/>
      <c r="AR38" s="15"/>
      <c r="AS38" s="73"/>
      <c r="AT38" s="74"/>
      <c r="AU38" s="74"/>
      <c r="AV38" s="74"/>
      <c r="AW38" s="75"/>
      <c r="AX38" s="15"/>
      <c r="AY38" s="82"/>
      <c r="AZ38" s="83"/>
      <c r="BA38" s="190"/>
      <c r="BB38" s="194"/>
      <c r="BC38" s="195"/>
      <c r="BD38" s="195"/>
      <c r="BE38" s="195"/>
      <c r="BF38" s="196"/>
      <c r="BH38" s="7"/>
      <c r="BI38" s="8"/>
      <c r="BJ38" s="27"/>
      <c r="BK38" s="276" t="s">
        <v>131</v>
      </c>
      <c r="BL38" s="276"/>
      <c r="BM38" s="276"/>
      <c r="BN38" s="281">
        <f ca="1">INT(RAND()*6)+1</f>
        <v>3</v>
      </c>
      <c r="BO38" s="281"/>
      <c r="BP38" s="282"/>
      <c r="BQ38" s="281">
        <f ca="1">INT(RAND()*6)+1</f>
        <v>6</v>
      </c>
      <c r="BR38" s="281"/>
      <c r="BS38" s="282"/>
      <c r="BT38" s="281">
        <f ca="1">INT(RAND()*6)+1</f>
        <v>4</v>
      </c>
      <c r="BU38" s="281"/>
      <c r="BV38" s="282"/>
      <c r="BW38" s="27"/>
      <c r="BX38" s="8"/>
      <c r="BY38" s="8"/>
      <c r="BZ38" s="29">
        <v>-27</v>
      </c>
      <c r="CA38" s="29">
        <v>27</v>
      </c>
      <c r="CB38" s="29">
        <f ca="1">INT(RAND()*6)+1</f>
        <v>6</v>
      </c>
      <c r="CC38" s="29">
        <f>IF(SUM(CC35:CC37)&gt;49,CB38,IF(CB38=$CB$41,50,CB38))</f>
        <v>6</v>
      </c>
    </row>
    <row r="39" spans="2:81" s="1" customFormat="1" ht="9" customHeight="1">
      <c r="B39" s="6"/>
      <c r="D39" s="15"/>
      <c r="E39" s="15"/>
      <c r="F39" s="15"/>
      <c r="G39" s="15"/>
      <c r="H39" s="15"/>
      <c r="I39" s="15"/>
      <c r="J39" s="15"/>
      <c r="K39" s="15"/>
      <c r="L39" s="15"/>
      <c r="M39" s="101" t="s">
        <v>23</v>
      </c>
      <c r="N39" s="101"/>
      <c r="O39" s="2"/>
      <c r="P39" s="101" t="s">
        <v>25</v>
      </c>
      <c r="Q39" s="101"/>
      <c r="R39" s="2"/>
      <c r="S39" s="101" t="s">
        <v>26</v>
      </c>
      <c r="T39" s="101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2"/>
      <c r="AI39" s="2"/>
      <c r="AJ39" s="2"/>
      <c r="AK39" s="2"/>
      <c r="AL39" s="2"/>
      <c r="AM39" s="2"/>
      <c r="AN39" s="2"/>
      <c r="AO39" s="2"/>
      <c r="AP39" s="101" t="s">
        <v>23</v>
      </c>
      <c r="AQ39" s="101"/>
      <c r="AR39" s="2"/>
      <c r="AS39" s="101" t="s">
        <v>24</v>
      </c>
      <c r="AT39" s="101"/>
      <c r="AU39" s="2"/>
      <c r="AV39" s="101" t="s">
        <v>177</v>
      </c>
      <c r="AW39" s="101"/>
      <c r="AX39" s="2"/>
      <c r="AY39" s="101" t="s">
        <v>189</v>
      </c>
      <c r="AZ39" s="101"/>
      <c r="BA39" s="2"/>
      <c r="BB39" s="101" t="s">
        <v>25</v>
      </c>
      <c r="BC39" s="101"/>
      <c r="BD39" s="2"/>
      <c r="BE39" s="101" t="s">
        <v>26</v>
      </c>
      <c r="BF39" s="101"/>
      <c r="BH39" s="7"/>
      <c r="BI39" s="8"/>
      <c r="BJ39" s="27"/>
      <c r="BK39" s="276" t="s">
        <v>133</v>
      </c>
      <c r="BL39" s="276"/>
      <c r="BM39" s="276"/>
      <c r="BN39" s="281">
        <f ca="1">INT(RAND()*8)+1</f>
        <v>1</v>
      </c>
      <c r="BO39" s="281"/>
      <c r="BP39" s="282"/>
      <c r="BQ39" s="281">
        <f ca="1">INT(RAND()*8)+1</f>
        <v>7</v>
      </c>
      <c r="BR39" s="281"/>
      <c r="BS39" s="282"/>
      <c r="BT39" s="281">
        <f ca="1">INT(RAND()*8)+1</f>
        <v>3</v>
      </c>
      <c r="BU39" s="281"/>
      <c r="BV39" s="282"/>
      <c r="BW39" s="27"/>
      <c r="BX39" s="8"/>
      <c r="BY39" s="8"/>
      <c r="BZ39" s="29">
        <v>-26</v>
      </c>
      <c r="CA39" s="29">
        <v>26</v>
      </c>
      <c r="CB39" s="29">
        <f ca="1">INT(RAND()*6)+1</f>
        <v>4</v>
      </c>
      <c r="CC39" s="29">
        <f>IF(SUM(CC35:CC38)&gt;49,CB39,IF(CB39=$CB$41,50,CB39))</f>
        <v>4</v>
      </c>
    </row>
    <row r="40" spans="2:81" s="1" customFormat="1" ht="9" customHeight="1">
      <c r="B40" s="6"/>
      <c r="D40" s="102" t="s">
        <v>5</v>
      </c>
      <c r="E40" s="102"/>
      <c r="F40" s="102"/>
      <c r="G40" s="102"/>
      <c r="H40" s="102"/>
      <c r="I40" s="102"/>
      <c r="J40" s="102"/>
      <c r="K40" s="15"/>
      <c r="L40" s="15"/>
      <c r="M40" s="104">
        <f>P40+S40</f>
        <v>0</v>
      </c>
      <c r="N40" s="105"/>
      <c r="O40" s="108" t="s">
        <v>30</v>
      </c>
      <c r="P40" s="104">
        <f>P22</f>
        <v>0</v>
      </c>
      <c r="Q40" s="105"/>
      <c r="R40" s="108" t="s">
        <v>31</v>
      </c>
      <c r="S40" s="164"/>
      <c r="T40" s="16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02" t="s">
        <v>227</v>
      </c>
      <c r="AH40" s="102"/>
      <c r="AI40" s="102"/>
      <c r="AJ40" s="102"/>
      <c r="AK40" s="102"/>
      <c r="AL40" s="102"/>
      <c r="AM40" s="102"/>
      <c r="AN40" s="15"/>
      <c r="AO40" s="15"/>
      <c r="AP40" s="104">
        <f>AS40+AV40+AY40+BB40+BE40</f>
        <v>10</v>
      </c>
      <c r="AQ40" s="105"/>
      <c r="AR40" s="108" t="s">
        <v>30</v>
      </c>
      <c r="AS40" s="104">
        <v>10</v>
      </c>
      <c r="AT40" s="105"/>
      <c r="AU40" s="108" t="s">
        <v>31</v>
      </c>
      <c r="AV40" s="104">
        <f>O86</f>
        <v>0</v>
      </c>
      <c r="AW40" s="105"/>
      <c r="AX40" s="108" t="s">
        <v>31</v>
      </c>
      <c r="AY40" s="104">
        <f>O96</f>
        <v>0</v>
      </c>
      <c r="AZ40" s="105"/>
      <c r="BA40" s="108" t="s">
        <v>31</v>
      </c>
      <c r="BB40" s="104">
        <f>CA190</f>
        <v>0</v>
      </c>
      <c r="BC40" s="105"/>
      <c r="BD40" s="108" t="s">
        <v>31</v>
      </c>
      <c r="BE40" s="164"/>
      <c r="BF40" s="165"/>
      <c r="BH40" s="7"/>
      <c r="BI40" s="8"/>
      <c r="BJ40" s="27"/>
      <c r="BK40" s="276" t="s">
        <v>134</v>
      </c>
      <c r="BL40" s="276"/>
      <c r="BM40" s="276"/>
      <c r="BN40" s="281">
        <f ca="1">INT(RAND()*10)+1</f>
        <v>9</v>
      </c>
      <c r="BO40" s="281"/>
      <c r="BP40" s="282"/>
      <c r="BQ40" s="281">
        <f ca="1">INT(RAND()*10)+1</f>
        <v>2</v>
      </c>
      <c r="BR40" s="281"/>
      <c r="BS40" s="282"/>
      <c r="BT40" s="281">
        <f ca="1">INT(RAND()*10)+1</f>
        <v>1</v>
      </c>
      <c r="BU40" s="281"/>
      <c r="BV40" s="282"/>
      <c r="BW40" s="27"/>
      <c r="BX40" s="8"/>
      <c r="BY40" s="8"/>
      <c r="BZ40" s="29">
        <v>-25</v>
      </c>
      <c r="CA40" s="29">
        <v>25</v>
      </c>
      <c r="CB40" s="29"/>
      <c r="CC40" s="29"/>
    </row>
    <row r="41" spans="2:81" s="1" customFormat="1" ht="9" customHeight="1">
      <c r="B41" s="6"/>
      <c r="D41" s="102"/>
      <c r="E41" s="102"/>
      <c r="F41" s="102"/>
      <c r="G41" s="102"/>
      <c r="H41" s="102"/>
      <c r="I41" s="102"/>
      <c r="J41" s="102"/>
      <c r="K41" s="15"/>
      <c r="L41" s="15"/>
      <c r="M41" s="106"/>
      <c r="N41" s="107"/>
      <c r="O41" s="108"/>
      <c r="P41" s="106"/>
      <c r="Q41" s="107"/>
      <c r="R41" s="108"/>
      <c r="S41" s="166"/>
      <c r="T41" s="16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02"/>
      <c r="AH41" s="102"/>
      <c r="AI41" s="102"/>
      <c r="AJ41" s="102"/>
      <c r="AK41" s="102"/>
      <c r="AL41" s="102"/>
      <c r="AM41" s="102"/>
      <c r="AN41" s="15"/>
      <c r="AO41" s="15"/>
      <c r="AP41" s="106"/>
      <c r="AQ41" s="107"/>
      <c r="AR41" s="108"/>
      <c r="AS41" s="106"/>
      <c r="AT41" s="107"/>
      <c r="AU41" s="108"/>
      <c r="AV41" s="106"/>
      <c r="AW41" s="107"/>
      <c r="AX41" s="108"/>
      <c r="AY41" s="106"/>
      <c r="AZ41" s="107"/>
      <c r="BA41" s="108"/>
      <c r="BB41" s="106"/>
      <c r="BC41" s="107"/>
      <c r="BD41" s="108"/>
      <c r="BE41" s="166"/>
      <c r="BF41" s="167"/>
      <c r="BH41" s="7"/>
      <c r="BI41" s="8"/>
      <c r="BJ41" s="27"/>
      <c r="BK41" s="276" t="s">
        <v>135</v>
      </c>
      <c r="BL41" s="276"/>
      <c r="BM41" s="276"/>
      <c r="BN41" s="281">
        <f ca="1">INT(RAND()*12)+1</f>
        <v>11</v>
      </c>
      <c r="BO41" s="281"/>
      <c r="BP41" s="282"/>
      <c r="BQ41" s="281">
        <f ca="1">INT(RAND()*12)+1</f>
        <v>4</v>
      </c>
      <c r="BR41" s="281"/>
      <c r="BS41" s="282"/>
      <c r="BT41" s="281">
        <f ca="1">INT(RAND()*12)+1</f>
        <v>5</v>
      </c>
      <c r="BU41" s="281"/>
      <c r="BV41" s="282"/>
      <c r="BW41" s="27"/>
      <c r="BX41" s="8"/>
      <c r="BY41" s="8"/>
      <c r="BZ41" s="29">
        <v>-24</v>
      </c>
      <c r="CA41" s="29">
        <v>24</v>
      </c>
      <c r="CB41" s="29">
        <f>MIN(CB35:CB38)</f>
        <v>1</v>
      </c>
      <c r="CC41" s="29">
        <f>MIN(CC35:CC38)</f>
        <v>2</v>
      </c>
    </row>
    <row r="42" spans="2:81" s="1" customFormat="1" ht="9" customHeight="1">
      <c r="B42" s="6"/>
      <c r="D42" s="2"/>
      <c r="E42" s="2"/>
      <c r="F42" s="2"/>
      <c r="G42" s="2"/>
      <c r="H42" s="2"/>
      <c r="I42" s="2"/>
      <c r="J42" s="2"/>
      <c r="K42" s="2"/>
      <c r="L42" s="2"/>
      <c r="M42" s="101" t="s">
        <v>23</v>
      </c>
      <c r="N42" s="101"/>
      <c r="O42" s="2"/>
      <c r="P42" s="101" t="s">
        <v>24</v>
      </c>
      <c r="Q42" s="101"/>
      <c r="R42" s="2"/>
      <c r="S42" s="101" t="s">
        <v>38</v>
      </c>
      <c r="T42" s="101"/>
      <c r="U42" s="2"/>
      <c r="V42" s="101" t="s">
        <v>14</v>
      </c>
      <c r="W42" s="101"/>
      <c r="X42" s="2"/>
      <c r="Y42" s="101" t="s">
        <v>26</v>
      </c>
      <c r="Z42" s="101"/>
      <c r="AA42" s="2"/>
      <c r="AB42" s="101" t="s">
        <v>29</v>
      </c>
      <c r="AC42" s="101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H42" s="7"/>
      <c r="BI42" s="8"/>
      <c r="BJ42" s="27"/>
      <c r="BK42" s="276" t="s">
        <v>136</v>
      </c>
      <c r="BL42" s="276"/>
      <c r="BM42" s="276"/>
      <c r="BN42" s="281">
        <f ca="1">INT(RAND()*20)+1</f>
        <v>11</v>
      </c>
      <c r="BO42" s="281"/>
      <c r="BP42" s="282"/>
      <c r="BQ42" s="281">
        <f ca="1">INT(RAND()*20)+1</f>
        <v>10</v>
      </c>
      <c r="BR42" s="281"/>
      <c r="BS42" s="282"/>
      <c r="BT42" s="281">
        <f ca="1">INT(RAND()*20)+1</f>
        <v>15</v>
      </c>
      <c r="BU42" s="281"/>
      <c r="BV42" s="282"/>
      <c r="BW42" s="27"/>
      <c r="BX42" s="8"/>
      <c r="BY42" s="8"/>
      <c r="BZ42" s="29">
        <v>-23</v>
      </c>
      <c r="CA42" s="29">
        <v>23</v>
      </c>
      <c r="CB42" s="29"/>
      <c r="CC42" s="29"/>
    </row>
    <row r="43" spans="2:81" s="1" customFormat="1" ht="9" customHeight="1">
      <c r="B43" s="6"/>
      <c r="D43" s="102" t="s">
        <v>37</v>
      </c>
      <c r="E43" s="102"/>
      <c r="F43" s="102"/>
      <c r="G43" s="102"/>
      <c r="H43" s="102"/>
      <c r="I43" s="102"/>
      <c r="J43" s="102"/>
      <c r="K43" s="15"/>
      <c r="L43" s="15"/>
      <c r="M43" s="104">
        <f>P43+S43+V43+Y43+AB43</f>
        <v>0</v>
      </c>
      <c r="N43" s="105"/>
      <c r="O43" s="108" t="s">
        <v>30</v>
      </c>
      <c r="P43" s="197">
        <f>LOOKUP($D$12,$BZ$66:$BZ$85,$CD$45:$CD$64)</f>
        <v>0</v>
      </c>
      <c r="Q43" s="197"/>
      <c r="R43" s="108" t="s">
        <v>31</v>
      </c>
      <c r="S43" s="104">
        <f>P19</f>
        <v>0</v>
      </c>
      <c r="T43" s="105"/>
      <c r="U43" s="108" t="s">
        <v>31</v>
      </c>
      <c r="V43" s="164"/>
      <c r="W43" s="165"/>
      <c r="X43" s="108" t="s">
        <v>31</v>
      </c>
      <c r="Y43" s="164"/>
      <c r="Z43" s="165"/>
      <c r="AA43" s="108" t="s">
        <v>31</v>
      </c>
      <c r="AB43" s="164"/>
      <c r="AC43" s="165"/>
      <c r="AD43" s="15"/>
      <c r="AE43" s="15"/>
      <c r="AF43" s="15"/>
      <c r="AG43" s="102" t="s">
        <v>40</v>
      </c>
      <c r="AH43" s="102"/>
      <c r="AI43" s="102"/>
      <c r="AJ43" s="102"/>
      <c r="AK43" s="102"/>
      <c r="AL43" s="102"/>
      <c r="AM43" s="102"/>
      <c r="AN43" s="15"/>
      <c r="AO43" s="15"/>
      <c r="AP43" s="224"/>
      <c r="AQ43" s="220"/>
      <c r="AR43" s="220"/>
      <c r="AS43" s="220"/>
      <c r="AT43" s="220"/>
      <c r="AU43" s="220"/>
      <c r="AV43" s="220"/>
      <c r="AW43" s="220"/>
      <c r="AX43" s="252" t="s">
        <v>41</v>
      </c>
      <c r="AY43" s="220"/>
      <c r="AZ43" s="220"/>
      <c r="BA43" s="220"/>
      <c r="BB43" s="220"/>
      <c r="BC43" s="220"/>
      <c r="BD43" s="220"/>
      <c r="BE43" s="220"/>
      <c r="BF43" s="221"/>
      <c r="BH43" s="7"/>
      <c r="BI43" s="8"/>
      <c r="BJ43" s="27"/>
      <c r="BK43" s="276" t="s">
        <v>137</v>
      </c>
      <c r="BL43" s="276"/>
      <c r="BM43" s="276"/>
      <c r="BN43" s="281">
        <f ca="1">INT(RAND()*100)+1</f>
        <v>30</v>
      </c>
      <c r="BO43" s="281"/>
      <c r="BP43" s="282"/>
      <c r="BQ43" s="281">
        <f ca="1">INT(RAND()*100)+1</f>
        <v>91</v>
      </c>
      <c r="BR43" s="281"/>
      <c r="BS43" s="282"/>
      <c r="BT43" s="281">
        <f ca="1">INT(RAND()*100)+1</f>
        <v>26</v>
      </c>
      <c r="BU43" s="281"/>
      <c r="BV43" s="282"/>
      <c r="BW43" s="27"/>
      <c r="BX43" s="8"/>
      <c r="BY43" s="8"/>
      <c r="BZ43" s="29">
        <v>-22</v>
      </c>
      <c r="CA43" s="29">
        <v>22</v>
      </c>
      <c r="CB43" s="29" t="s">
        <v>156</v>
      </c>
      <c r="CC43" s="54" t="s">
        <v>217</v>
      </c>
    </row>
    <row r="44" spans="2:81" s="1" customFormat="1" ht="9" customHeight="1">
      <c r="B44" s="6"/>
      <c r="D44" s="102"/>
      <c r="E44" s="102"/>
      <c r="F44" s="102"/>
      <c r="G44" s="102"/>
      <c r="H44" s="102"/>
      <c r="I44" s="102"/>
      <c r="J44" s="102"/>
      <c r="K44" s="15"/>
      <c r="L44" s="15"/>
      <c r="M44" s="106"/>
      <c r="N44" s="107"/>
      <c r="O44" s="108"/>
      <c r="P44" s="197"/>
      <c r="Q44" s="197"/>
      <c r="R44" s="108"/>
      <c r="S44" s="106"/>
      <c r="T44" s="107"/>
      <c r="U44" s="108"/>
      <c r="V44" s="166"/>
      <c r="W44" s="167"/>
      <c r="X44" s="108"/>
      <c r="Y44" s="166"/>
      <c r="Z44" s="167"/>
      <c r="AA44" s="108"/>
      <c r="AB44" s="166"/>
      <c r="AC44" s="167"/>
      <c r="AD44" s="15"/>
      <c r="AE44" s="15"/>
      <c r="AF44" s="15"/>
      <c r="AG44" s="102"/>
      <c r="AH44" s="102"/>
      <c r="AI44" s="102"/>
      <c r="AJ44" s="102"/>
      <c r="AK44" s="102"/>
      <c r="AL44" s="102"/>
      <c r="AM44" s="102"/>
      <c r="AN44" s="15"/>
      <c r="AO44" s="15"/>
      <c r="AP44" s="225"/>
      <c r="AQ44" s="222"/>
      <c r="AR44" s="222"/>
      <c r="AS44" s="222"/>
      <c r="AT44" s="222"/>
      <c r="AU44" s="222"/>
      <c r="AV44" s="222"/>
      <c r="AW44" s="222"/>
      <c r="AX44" s="253"/>
      <c r="AY44" s="222"/>
      <c r="AZ44" s="222"/>
      <c r="BA44" s="222"/>
      <c r="BB44" s="222"/>
      <c r="BC44" s="222"/>
      <c r="BD44" s="222"/>
      <c r="BE44" s="222"/>
      <c r="BF44" s="223"/>
      <c r="BH44" s="7"/>
      <c r="BI44" s="8"/>
      <c r="BJ44" s="27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27"/>
      <c r="BX44" s="8"/>
      <c r="BY44" s="8"/>
      <c r="BZ44" s="29">
        <v>-21</v>
      </c>
      <c r="CA44" s="29">
        <v>21</v>
      </c>
      <c r="CB44" s="29"/>
      <c r="CC44" s="29"/>
    </row>
    <row r="45" spans="2:82" s="1" customFormat="1" ht="9" customHeight="1">
      <c r="B45" s="6"/>
      <c r="D45" s="2"/>
      <c r="E45" s="2"/>
      <c r="F45" s="2"/>
      <c r="G45" s="2"/>
      <c r="H45" s="2"/>
      <c r="I45" s="2"/>
      <c r="J45" s="2"/>
      <c r="K45" s="2"/>
      <c r="L45" s="2"/>
      <c r="M45" s="101" t="s">
        <v>23</v>
      </c>
      <c r="N45" s="101"/>
      <c r="O45" s="2"/>
      <c r="P45" s="101" t="s">
        <v>24</v>
      </c>
      <c r="Q45" s="101"/>
      <c r="R45" s="2"/>
      <c r="S45" s="101" t="s">
        <v>25</v>
      </c>
      <c r="T45" s="101"/>
      <c r="U45" s="2"/>
      <c r="V45" s="101" t="s">
        <v>14</v>
      </c>
      <c r="W45" s="101"/>
      <c r="X45" s="2"/>
      <c r="Y45" s="101" t="s">
        <v>26</v>
      </c>
      <c r="Z45" s="101"/>
      <c r="AA45" s="2"/>
      <c r="AB45" s="101" t="s">
        <v>29</v>
      </c>
      <c r="AC45" s="10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201" t="s">
        <v>35</v>
      </c>
      <c r="AQ45" s="202"/>
      <c r="AR45" s="202"/>
      <c r="AS45" s="202"/>
      <c r="AT45" s="202"/>
      <c r="AU45" s="15"/>
      <c r="AV45" s="201" t="s">
        <v>214</v>
      </c>
      <c r="AW45" s="202"/>
      <c r="AX45" s="202"/>
      <c r="AY45" s="202"/>
      <c r="AZ45" s="202"/>
      <c r="BA45" s="15"/>
      <c r="BB45" s="201" t="s">
        <v>36</v>
      </c>
      <c r="BC45" s="202"/>
      <c r="BD45" s="202"/>
      <c r="BE45" s="202"/>
      <c r="BF45" s="202"/>
      <c r="BH45" s="7"/>
      <c r="BI45" s="8"/>
      <c r="BJ45" s="27"/>
      <c r="BK45" s="288" t="s">
        <v>142</v>
      </c>
      <c r="BL45" s="289"/>
      <c r="BM45" s="289"/>
      <c r="BN45" s="289"/>
      <c r="BO45" s="284">
        <f>SUM(CB35:CB38)-CB41</f>
        <v>13</v>
      </c>
      <c r="BP45" s="284"/>
      <c r="BQ45" s="288" t="s">
        <v>143</v>
      </c>
      <c r="BR45" s="289"/>
      <c r="BS45" s="289"/>
      <c r="BT45" s="289"/>
      <c r="BU45" s="284">
        <f>SUM(CB35:CB39)-CB41-CC41</f>
        <v>15</v>
      </c>
      <c r="BV45" s="284"/>
      <c r="BW45" s="27"/>
      <c r="BX45" s="8"/>
      <c r="BY45" s="8"/>
      <c r="BZ45" s="29">
        <v>-20</v>
      </c>
      <c r="CA45" s="29">
        <v>20</v>
      </c>
      <c r="CB45" s="29">
        <v>2</v>
      </c>
      <c r="CC45" s="29">
        <v>0</v>
      </c>
      <c r="CD45" s="55">
        <v>0</v>
      </c>
    </row>
    <row r="46" spans="2:82" s="1" customFormat="1" ht="9" customHeight="1">
      <c r="B46" s="6"/>
      <c r="D46" s="102" t="s">
        <v>39</v>
      </c>
      <c r="E46" s="102"/>
      <c r="F46" s="102"/>
      <c r="G46" s="102"/>
      <c r="H46" s="102"/>
      <c r="I46" s="102"/>
      <c r="J46" s="102"/>
      <c r="K46" s="15"/>
      <c r="L46" s="15"/>
      <c r="M46" s="104">
        <f>P46+S46+V46+Y46+AB46</f>
        <v>0</v>
      </c>
      <c r="N46" s="105"/>
      <c r="O46" s="108" t="s">
        <v>30</v>
      </c>
      <c r="P46" s="197">
        <f>LOOKUP($D$12,$BZ$66:$BZ$85,$CD$45:$CD$64)</f>
        <v>0</v>
      </c>
      <c r="Q46" s="197"/>
      <c r="R46" s="108" t="s">
        <v>31</v>
      </c>
      <c r="S46" s="104">
        <f>P22</f>
        <v>0</v>
      </c>
      <c r="T46" s="105"/>
      <c r="U46" s="108" t="s">
        <v>31</v>
      </c>
      <c r="V46" s="164"/>
      <c r="W46" s="165"/>
      <c r="X46" s="108" t="s">
        <v>31</v>
      </c>
      <c r="Y46" s="164"/>
      <c r="Z46" s="165"/>
      <c r="AA46" s="108" t="s">
        <v>31</v>
      </c>
      <c r="AB46" s="164"/>
      <c r="AC46" s="165"/>
      <c r="AD46" s="15"/>
      <c r="AE46" s="15"/>
      <c r="AF46" s="15"/>
      <c r="AG46" s="102" t="s">
        <v>50</v>
      </c>
      <c r="AH46" s="102"/>
      <c r="AI46" s="102"/>
      <c r="AJ46" s="102"/>
      <c r="AK46" s="102"/>
      <c r="AL46" s="102"/>
      <c r="AM46" s="102"/>
      <c r="AN46" s="15"/>
      <c r="AO46" s="15"/>
      <c r="AP46" s="254"/>
      <c r="AQ46" s="254"/>
      <c r="AR46" s="255"/>
      <c r="AS46" s="255"/>
      <c r="AT46" s="255"/>
      <c r="AU46" s="15"/>
      <c r="AV46" s="197">
        <f>CA191</f>
        <v>0</v>
      </c>
      <c r="AW46" s="197"/>
      <c r="AX46" s="198"/>
      <c r="AY46" s="198"/>
      <c r="AZ46" s="198"/>
      <c r="BA46" s="15"/>
      <c r="BB46" s="197">
        <f>Y86+Y96</f>
        <v>0</v>
      </c>
      <c r="BC46" s="197"/>
      <c r="BD46" s="198"/>
      <c r="BE46" s="198"/>
      <c r="BF46" s="198"/>
      <c r="BH46" s="7"/>
      <c r="BI46" s="8"/>
      <c r="BJ46" s="27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27"/>
      <c r="BX46" s="8"/>
      <c r="BY46" s="8"/>
      <c r="BZ46" s="29">
        <v>-19</v>
      </c>
      <c r="CA46" s="29">
        <v>19</v>
      </c>
      <c r="CB46" s="29">
        <v>3</v>
      </c>
      <c r="CC46" s="29">
        <v>0</v>
      </c>
      <c r="CD46" s="55">
        <v>1</v>
      </c>
    </row>
    <row r="47" spans="2:82" s="1" customFormat="1" ht="9" customHeight="1">
      <c r="B47" s="6"/>
      <c r="D47" s="102"/>
      <c r="E47" s="102"/>
      <c r="F47" s="102"/>
      <c r="G47" s="102"/>
      <c r="H47" s="102"/>
      <c r="I47" s="102"/>
      <c r="J47" s="102"/>
      <c r="K47" s="15"/>
      <c r="L47" s="15"/>
      <c r="M47" s="106"/>
      <c r="N47" s="107"/>
      <c r="O47" s="108"/>
      <c r="P47" s="197"/>
      <c r="Q47" s="197"/>
      <c r="R47" s="108"/>
      <c r="S47" s="106"/>
      <c r="T47" s="107"/>
      <c r="U47" s="108"/>
      <c r="V47" s="166"/>
      <c r="W47" s="167"/>
      <c r="X47" s="108"/>
      <c r="Y47" s="166"/>
      <c r="Z47" s="167"/>
      <c r="AA47" s="108"/>
      <c r="AB47" s="166"/>
      <c r="AC47" s="167"/>
      <c r="AD47" s="15"/>
      <c r="AE47" s="15"/>
      <c r="AF47" s="15"/>
      <c r="AG47" s="102"/>
      <c r="AH47" s="102"/>
      <c r="AI47" s="102"/>
      <c r="AJ47" s="102"/>
      <c r="AK47" s="102"/>
      <c r="AL47" s="102"/>
      <c r="AM47" s="102"/>
      <c r="AN47" s="15"/>
      <c r="AO47" s="15"/>
      <c r="AP47" s="254"/>
      <c r="AQ47" s="254"/>
      <c r="AR47" s="255"/>
      <c r="AS47" s="255"/>
      <c r="AT47" s="255"/>
      <c r="AU47" s="15"/>
      <c r="AV47" s="197"/>
      <c r="AW47" s="197"/>
      <c r="AX47" s="198"/>
      <c r="AY47" s="198"/>
      <c r="AZ47" s="198"/>
      <c r="BA47" s="15"/>
      <c r="BB47" s="197"/>
      <c r="BC47" s="197"/>
      <c r="BD47" s="198"/>
      <c r="BE47" s="198"/>
      <c r="BF47" s="198"/>
      <c r="BH47" s="7"/>
      <c r="BI47" s="8"/>
      <c r="BJ47" s="27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27"/>
      <c r="BX47" s="8"/>
      <c r="BY47" s="8"/>
      <c r="BZ47" s="29">
        <v>-18</v>
      </c>
      <c r="CA47" s="29">
        <v>18</v>
      </c>
      <c r="CB47" s="29">
        <v>3</v>
      </c>
      <c r="CC47" s="29">
        <v>1</v>
      </c>
      <c r="CD47" s="55">
        <v>1</v>
      </c>
    </row>
    <row r="48" spans="2:82" s="1" customFormat="1" ht="9" customHeight="1">
      <c r="B48" s="6"/>
      <c r="BH48" s="7"/>
      <c r="BI48" s="8"/>
      <c r="BJ48" s="27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27"/>
      <c r="BX48" s="8"/>
      <c r="BY48" s="8"/>
      <c r="BZ48" s="29">
        <v>-17</v>
      </c>
      <c r="CA48" s="29">
        <v>17</v>
      </c>
      <c r="CB48" s="29">
        <v>4</v>
      </c>
      <c r="CC48" s="29">
        <v>1</v>
      </c>
      <c r="CD48" s="55">
        <v>2</v>
      </c>
    </row>
    <row r="49" spans="2:82" s="1" customFormat="1" ht="9" customHeight="1">
      <c r="B49" s="6"/>
      <c r="AG49" s="109" t="s">
        <v>201</v>
      </c>
      <c r="AH49" s="110"/>
      <c r="AI49" s="110"/>
      <c r="AJ49" s="110"/>
      <c r="AK49" s="110"/>
      <c r="AL49" s="110"/>
      <c r="AM49" s="111"/>
      <c r="AO49" s="115">
        <f>D12+3</f>
        <v>4</v>
      </c>
      <c r="AP49" s="116"/>
      <c r="AQ49" s="117"/>
      <c r="AT49" s="70" t="s">
        <v>202</v>
      </c>
      <c r="AU49" s="71"/>
      <c r="AV49" s="71"/>
      <c r="AW49" s="71"/>
      <c r="AX49" s="71"/>
      <c r="AY49" s="71"/>
      <c r="AZ49" s="71"/>
      <c r="BA49" s="72"/>
      <c r="BD49" s="84">
        <f>((2+(MAX(0,P28)))*4)+((2+(MAX(0,P28)))*(D12-1))</f>
        <v>8</v>
      </c>
      <c r="BE49" s="85"/>
      <c r="BF49" s="86"/>
      <c r="BH49" s="7"/>
      <c r="BI49" s="8"/>
      <c r="BJ49" s="27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27"/>
      <c r="BX49" s="8"/>
      <c r="BY49" s="8"/>
      <c r="BZ49" s="29">
        <v>-16</v>
      </c>
      <c r="CA49" s="29">
        <v>16</v>
      </c>
      <c r="CB49" s="29">
        <v>4</v>
      </c>
      <c r="CC49" s="29">
        <v>1</v>
      </c>
      <c r="CD49" s="55">
        <v>2</v>
      </c>
    </row>
    <row r="50" spans="2:82" s="1" customFormat="1" ht="9" customHeight="1">
      <c r="B50" s="6"/>
      <c r="AG50" s="112"/>
      <c r="AH50" s="113"/>
      <c r="AI50" s="113"/>
      <c r="AJ50" s="113"/>
      <c r="AK50" s="113"/>
      <c r="AL50" s="113"/>
      <c r="AM50" s="114"/>
      <c r="AO50" s="118"/>
      <c r="AP50" s="119"/>
      <c r="AQ50" s="120"/>
      <c r="AT50" s="73"/>
      <c r="AU50" s="74"/>
      <c r="AV50" s="74"/>
      <c r="AW50" s="74"/>
      <c r="AX50" s="74"/>
      <c r="AY50" s="74"/>
      <c r="AZ50" s="74"/>
      <c r="BA50" s="75"/>
      <c r="BD50" s="87"/>
      <c r="BE50" s="88"/>
      <c r="BF50" s="89"/>
      <c r="BH50" s="7"/>
      <c r="BI50" s="8"/>
      <c r="BJ50" s="27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27"/>
      <c r="BX50" s="8"/>
      <c r="BY50" s="8"/>
      <c r="BZ50" s="29">
        <v>-15</v>
      </c>
      <c r="CA50" s="29">
        <v>15</v>
      </c>
      <c r="CB50" s="29">
        <v>5</v>
      </c>
      <c r="CC50" s="29">
        <v>2</v>
      </c>
      <c r="CD50" s="55">
        <v>3</v>
      </c>
    </row>
    <row r="51" spans="2:82" s="1" customFormat="1" ht="9" customHeight="1">
      <c r="B51" s="6"/>
      <c r="BH51" s="7"/>
      <c r="BI51" s="8"/>
      <c r="BJ51" s="27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27"/>
      <c r="BX51" s="8"/>
      <c r="BY51" s="8"/>
      <c r="BZ51" s="29">
        <v>-14</v>
      </c>
      <c r="CA51" s="29">
        <v>14</v>
      </c>
      <c r="CB51" s="29">
        <v>5</v>
      </c>
      <c r="CC51" s="29">
        <v>2</v>
      </c>
      <c r="CD51" s="55">
        <v>3</v>
      </c>
    </row>
    <row r="52" spans="2:82" s="1" customFormat="1" ht="9" customHeight="1" thickBot="1">
      <c r="B52" s="6"/>
      <c r="D52" s="236" t="s">
        <v>192</v>
      </c>
      <c r="E52" s="237"/>
      <c r="F52" s="237"/>
      <c r="G52" s="237"/>
      <c r="H52" s="237"/>
      <c r="I52" s="237"/>
      <c r="J52" s="237"/>
      <c r="K52" s="237"/>
      <c r="L52" s="238"/>
      <c r="M52" s="238"/>
      <c r="N52" s="238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G52" s="213" t="s">
        <v>160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H52" s="7"/>
      <c r="BI52" s="8"/>
      <c r="BJ52" s="27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27"/>
      <c r="BX52" s="8"/>
      <c r="BY52" s="8"/>
      <c r="BZ52" s="29">
        <v>-13</v>
      </c>
      <c r="CA52" s="29">
        <v>13</v>
      </c>
      <c r="CB52" s="29">
        <v>6</v>
      </c>
      <c r="CC52" s="29">
        <v>2</v>
      </c>
      <c r="CD52" s="55">
        <v>4</v>
      </c>
    </row>
    <row r="53" spans="2:82" s="1" customFormat="1" ht="9" customHeight="1">
      <c r="B53" s="6"/>
      <c r="D53" s="239"/>
      <c r="E53" s="237"/>
      <c r="F53" s="237"/>
      <c r="G53" s="237"/>
      <c r="H53" s="237"/>
      <c r="I53" s="237"/>
      <c r="J53" s="237"/>
      <c r="K53" s="237"/>
      <c r="L53" s="238"/>
      <c r="M53" s="238"/>
      <c r="N53" s="238"/>
      <c r="O53" s="143" t="s">
        <v>46</v>
      </c>
      <c r="P53" s="144"/>
      <c r="Q53" s="144"/>
      <c r="R53" s="144"/>
      <c r="S53" s="240"/>
      <c r="T53" s="143" t="s">
        <v>42</v>
      </c>
      <c r="U53" s="144"/>
      <c r="V53" s="144"/>
      <c r="W53" s="144"/>
      <c r="X53" s="240"/>
      <c r="Y53" s="143" t="s">
        <v>43</v>
      </c>
      <c r="Z53" s="144"/>
      <c r="AA53" s="144"/>
      <c r="AB53" s="144"/>
      <c r="AC53" s="145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H53" s="7"/>
      <c r="BI53" s="8"/>
      <c r="BJ53" s="27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27"/>
      <c r="BX53" s="8"/>
      <c r="BY53" s="8"/>
      <c r="BZ53" s="29">
        <v>-12</v>
      </c>
      <c r="CA53" s="29">
        <v>12</v>
      </c>
      <c r="CB53" s="29">
        <v>6</v>
      </c>
      <c r="CC53" s="29">
        <v>3</v>
      </c>
      <c r="CD53" s="55">
        <v>4</v>
      </c>
    </row>
    <row r="54" spans="2:82" s="1" customFormat="1" ht="9" customHeight="1">
      <c r="B54" s="6"/>
      <c r="D54" s="244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7"/>
      <c r="AG54" s="48" t="s">
        <v>200</v>
      </c>
      <c r="AH54" s="50" t="s">
        <v>199</v>
      </c>
      <c r="AI54" s="99" t="s">
        <v>32</v>
      </c>
      <c r="AJ54" s="100"/>
      <c r="AK54" s="100"/>
      <c r="AL54" s="100"/>
      <c r="AM54" s="100"/>
      <c r="AN54" s="100"/>
      <c r="AO54" s="100"/>
      <c r="AP54" s="100"/>
      <c r="AQ54" s="100"/>
      <c r="AR54" s="33"/>
      <c r="AS54" s="199" t="s">
        <v>33</v>
      </c>
      <c r="AT54" s="199"/>
      <c r="AU54" s="34"/>
      <c r="AV54" s="199" t="s">
        <v>23</v>
      </c>
      <c r="AW54" s="199"/>
      <c r="AX54" s="34"/>
      <c r="AY54" s="199" t="s">
        <v>27</v>
      </c>
      <c r="AZ54" s="199"/>
      <c r="BA54" s="34"/>
      <c r="BB54" s="199" t="s">
        <v>34</v>
      </c>
      <c r="BC54" s="199"/>
      <c r="BD54" s="34"/>
      <c r="BE54" s="199" t="s">
        <v>26</v>
      </c>
      <c r="BF54" s="200"/>
      <c r="BH54" s="7"/>
      <c r="BI54" s="8"/>
      <c r="BJ54" s="27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27"/>
      <c r="BX54" s="8"/>
      <c r="BY54" s="8"/>
      <c r="BZ54" s="29">
        <v>-11</v>
      </c>
      <c r="CA54" s="29">
        <v>11</v>
      </c>
      <c r="CB54" s="29">
        <v>7</v>
      </c>
      <c r="CC54" s="29">
        <v>3</v>
      </c>
      <c r="CD54" s="55">
        <v>5</v>
      </c>
    </row>
    <row r="55" spans="2:82" s="1" customFormat="1" ht="9" customHeight="1">
      <c r="B55" s="6"/>
      <c r="D55" s="244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9"/>
      <c r="AV55" s="90"/>
      <c r="AW55" s="90"/>
      <c r="AX55" s="90"/>
      <c r="AY55" s="90"/>
      <c r="AZ55" s="90"/>
      <c r="BB55" s="308">
        <f>BD49-(SUM(BB56:BB100))</f>
        <v>8</v>
      </c>
      <c r="BC55" s="308"/>
      <c r="BD55" s="66" t="s">
        <v>203</v>
      </c>
      <c r="BE55" s="66"/>
      <c r="BF55" s="66"/>
      <c r="BH55" s="7"/>
      <c r="BI55" s="8"/>
      <c r="BJ55" s="27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27"/>
      <c r="BX55" s="8"/>
      <c r="BY55" s="8"/>
      <c r="BZ55" s="29">
        <v>-10</v>
      </c>
      <c r="CA55" s="29">
        <v>10</v>
      </c>
      <c r="CB55" s="29">
        <v>7</v>
      </c>
      <c r="CC55" s="29">
        <v>3</v>
      </c>
      <c r="CD55" s="55">
        <v>5</v>
      </c>
    </row>
    <row r="56" spans="2:82" s="1" customFormat="1" ht="9" customHeight="1">
      <c r="B56" s="6"/>
      <c r="D56" s="241" t="s">
        <v>44</v>
      </c>
      <c r="E56" s="234"/>
      <c r="F56" s="234"/>
      <c r="G56" s="235"/>
      <c r="H56" s="233" t="s">
        <v>18</v>
      </c>
      <c r="I56" s="234"/>
      <c r="J56" s="234"/>
      <c r="K56" s="235"/>
      <c r="L56" s="233" t="s">
        <v>14</v>
      </c>
      <c r="M56" s="234"/>
      <c r="N56" s="234"/>
      <c r="O56" s="235"/>
      <c r="P56" s="233" t="s">
        <v>48</v>
      </c>
      <c r="Q56" s="234"/>
      <c r="R56" s="234"/>
      <c r="S56" s="235"/>
      <c r="T56" s="233" t="s">
        <v>45</v>
      </c>
      <c r="U56" s="234"/>
      <c r="V56" s="234"/>
      <c r="W56" s="234"/>
      <c r="X56" s="234"/>
      <c r="Y56" s="234"/>
      <c r="Z56" s="234"/>
      <c r="AA56" s="234"/>
      <c r="AB56" s="234"/>
      <c r="AC56" s="242"/>
      <c r="AG56" s="43"/>
      <c r="AH56" s="56" t="s">
        <v>217</v>
      </c>
      <c r="AI56" s="161" t="s">
        <v>67</v>
      </c>
      <c r="AJ56" s="161"/>
      <c r="AK56" s="161"/>
      <c r="AL56" s="161"/>
      <c r="AM56" s="161"/>
      <c r="AN56" s="161"/>
      <c r="AO56" s="161"/>
      <c r="AP56" s="161"/>
      <c r="AQ56" s="162"/>
      <c r="AR56" s="38"/>
      <c r="AS56" s="153" t="s">
        <v>91</v>
      </c>
      <c r="AT56" s="153"/>
      <c r="AU56" s="15"/>
      <c r="AV56" s="160">
        <f>AY56+(IF(AG56="",BB56/2,BB56)+BE56)</f>
        <v>0</v>
      </c>
      <c r="AW56" s="160"/>
      <c r="AX56" s="17" t="s">
        <v>30</v>
      </c>
      <c r="AY56" s="163">
        <f ca="1">INDIRECT(VLOOKUP(AS56,$BZ$105:$CA$110,2,0))</f>
        <v>0</v>
      </c>
      <c r="AZ56" s="163"/>
      <c r="BA56" s="17" t="s">
        <v>31</v>
      </c>
      <c r="BB56" s="154"/>
      <c r="BC56" s="154"/>
      <c r="BD56" s="17" t="s">
        <v>31</v>
      </c>
      <c r="BE56" s="154"/>
      <c r="BF56" s="154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27"/>
      <c r="BX56" s="8"/>
      <c r="BY56" s="8"/>
      <c r="BZ56" s="29">
        <v>-9</v>
      </c>
      <c r="CA56" s="29">
        <v>9</v>
      </c>
      <c r="CB56" s="29">
        <v>8</v>
      </c>
      <c r="CC56" s="29">
        <v>4</v>
      </c>
      <c r="CD56" s="55">
        <v>6</v>
      </c>
    </row>
    <row r="57" spans="2:82" s="1" customFormat="1" ht="9" customHeight="1">
      <c r="B57" s="6"/>
      <c r="D57" s="230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7"/>
      <c r="AG57" s="45"/>
      <c r="AH57" s="56" t="s">
        <v>217</v>
      </c>
      <c r="AI57" s="157" t="s">
        <v>68</v>
      </c>
      <c r="AJ57" s="157"/>
      <c r="AK57" s="157"/>
      <c r="AL57" s="157"/>
      <c r="AM57" s="157"/>
      <c r="AN57" s="157"/>
      <c r="AO57" s="157"/>
      <c r="AP57" s="157"/>
      <c r="AQ57" s="158"/>
      <c r="AR57" s="39"/>
      <c r="AS57" s="153" t="s">
        <v>157</v>
      </c>
      <c r="AT57" s="153"/>
      <c r="AU57" s="15"/>
      <c r="AV57" s="159">
        <f>AY57+(IF(AG57="",BB57/2,BB57)+BE57+$AV$46)</f>
        <v>0</v>
      </c>
      <c r="AW57" s="160"/>
      <c r="AX57" s="17" t="s">
        <v>30</v>
      </c>
      <c r="AY57" s="163">
        <f ca="1">INDIRECT(VLOOKUP(AS57,$BZ$105:$CA$110,2,0))</f>
        <v>0</v>
      </c>
      <c r="AZ57" s="163"/>
      <c r="BA57" s="17" t="s">
        <v>31</v>
      </c>
      <c r="BB57" s="154"/>
      <c r="BC57" s="154"/>
      <c r="BD57" s="17" t="s">
        <v>31</v>
      </c>
      <c r="BE57" s="154"/>
      <c r="BF57" s="154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27"/>
      <c r="BX57" s="8"/>
      <c r="BY57" s="8"/>
      <c r="BZ57" s="29">
        <v>-8</v>
      </c>
      <c r="CA57" s="29">
        <v>8</v>
      </c>
      <c r="CB57" s="29">
        <v>8</v>
      </c>
      <c r="CC57" s="29">
        <v>4</v>
      </c>
      <c r="CD57" s="55">
        <v>6</v>
      </c>
    </row>
    <row r="58" spans="2:82" s="1" customFormat="1" ht="9" customHeight="1" thickBot="1">
      <c r="B58" s="6"/>
      <c r="D58" s="231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43"/>
      <c r="AG58" s="45" t="s">
        <v>156</v>
      </c>
      <c r="AH58" s="56" t="s">
        <v>217</v>
      </c>
      <c r="AI58" s="157" t="s">
        <v>69</v>
      </c>
      <c r="AJ58" s="157"/>
      <c r="AK58" s="157"/>
      <c r="AL58" s="157"/>
      <c r="AM58" s="157"/>
      <c r="AN58" s="157"/>
      <c r="AO58" s="157"/>
      <c r="AP58" s="157"/>
      <c r="AQ58" s="158"/>
      <c r="AR58" s="39"/>
      <c r="AS58" s="153" t="s">
        <v>92</v>
      </c>
      <c r="AT58" s="153"/>
      <c r="AU58" s="15"/>
      <c r="AV58" s="160">
        <f>AY58+(IF(AG58="",BB58/2,BB58)+BE58)</f>
        <v>0</v>
      </c>
      <c r="AW58" s="160"/>
      <c r="AX58" s="17" t="s">
        <v>30</v>
      </c>
      <c r="AY58" s="163">
        <f ca="1">INDIRECT(VLOOKUP(AS58,$BZ$105:$CA$110,2,0))</f>
        <v>0</v>
      </c>
      <c r="AZ58" s="163"/>
      <c r="BA58" s="17" t="s">
        <v>31</v>
      </c>
      <c r="BB58" s="154"/>
      <c r="BC58" s="154"/>
      <c r="BD58" s="17" t="s">
        <v>31</v>
      </c>
      <c r="BE58" s="154"/>
      <c r="BF58" s="154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27"/>
      <c r="BX58" s="8"/>
      <c r="BY58" s="8"/>
      <c r="BZ58" s="29">
        <v>-7</v>
      </c>
      <c r="CA58" s="29">
        <v>7</v>
      </c>
      <c r="CB58" s="29">
        <v>9</v>
      </c>
      <c r="CC58" s="29">
        <v>4</v>
      </c>
      <c r="CD58" s="55">
        <v>7</v>
      </c>
    </row>
    <row r="59" spans="2:82" s="1" customFormat="1" ht="9" customHeight="1">
      <c r="B59" s="6"/>
      <c r="AG59" s="45"/>
      <c r="AH59" s="56" t="s">
        <v>217</v>
      </c>
      <c r="AI59" s="157" t="s">
        <v>70</v>
      </c>
      <c r="AJ59" s="157"/>
      <c r="AK59" s="157"/>
      <c r="AL59" s="157"/>
      <c r="AM59" s="157"/>
      <c r="AN59" s="157"/>
      <c r="AO59" s="157"/>
      <c r="AP59" s="157"/>
      <c r="AQ59" s="158"/>
      <c r="AR59" s="39"/>
      <c r="AS59" s="153" t="s">
        <v>158</v>
      </c>
      <c r="AT59" s="153"/>
      <c r="AU59" s="15"/>
      <c r="AV59" s="159">
        <f>AY59+(IF(AG59="",BB59/2,BB59)+BE59+$AV$46)</f>
        <v>0</v>
      </c>
      <c r="AW59" s="160"/>
      <c r="AX59" s="17" t="s">
        <v>30</v>
      </c>
      <c r="AY59" s="163">
        <f ca="1">INDIRECT(VLOOKUP(AS59,$BZ$105:$CA$110,2,0))</f>
        <v>0</v>
      </c>
      <c r="AZ59" s="163"/>
      <c r="BA59" s="17" t="s">
        <v>31</v>
      </c>
      <c r="BB59" s="154"/>
      <c r="BC59" s="154"/>
      <c r="BD59" s="17" t="s">
        <v>31</v>
      </c>
      <c r="BE59" s="154"/>
      <c r="BF59" s="154"/>
      <c r="BH59" s="7"/>
      <c r="BI59" s="8"/>
      <c r="BJ59" s="27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27"/>
      <c r="BX59" s="8"/>
      <c r="BY59" s="8"/>
      <c r="BZ59" s="29">
        <v>-6</v>
      </c>
      <c r="CA59" s="29">
        <v>6</v>
      </c>
      <c r="CB59" s="29">
        <v>9</v>
      </c>
      <c r="CC59" s="29">
        <v>5</v>
      </c>
      <c r="CD59" s="55">
        <v>7</v>
      </c>
    </row>
    <row r="60" spans="2:82" s="1" customFormat="1" ht="9" customHeight="1">
      <c r="B60" s="6"/>
      <c r="AG60" s="45" t="s">
        <v>156</v>
      </c>
      <c r="AH60" s="56" t="s">
        <v>217</v>
      </c>
      <c r="AI60" s="157" t="s">
        <v>71</v>
      </c>
      <c r="AJ60" s="157"/>
      <c r="AK60" s="157"/>
      <c r="AL60" s="157"/>
      <c r="AM60" s="157"/>
      <c r="AN60" s="157"/>
      <c r="AO60" s="157"/>
      <c r="AP60" s="157"/>
      <c r="AQ60" s="158"/>
      <c r="AR60" s="39"/>
      <c r="AS60" s="153" t="s">
        <v>93</v>
      </c>
      <c r="AT60" s="153"/>
      <c r="AU60" s="15"/>
      <c r="AV60" s="160">
        <f aca="true" t="shared" si="1" ref="AV60:AV65">AY60+(IF(AG60="",BB60/2,BB60)+BE60)</f>
        <v>0</v>
      </c>
      <c r="AW60" s="160"/>
      <c r="AX60" s="17" t="s">
        <v>30</v>
      </c>
      <c r="AY60" s="163">
        <f ca="1" t="shared" si="2" ref="AY60:AY100">INDIRECT(VLOOKUP(AS60,$BZ$105:$CA$110,2,0))</f>
        <v>0</v>
      </c>
      <c r="AZ60" s="163"/>
      <c r="BA60" s="17" t="s">
        <v>31</v>
      </c>
      <c r="BB60" s="154"/>
      <c r="BC60" s="154"/>
      <c r="BD60" s="17" t="s">
        <v>31</v>
      </c>
      <c r="BE60" s="154"/>
      <c r="BF60" s="154"/>
      <c r="BH60" s="7"/>
      <c r="BI60" s="8"/>
      <c r="BJ60" s="27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27"/>
      <c r="BX60" s="8"/>
      <c r="BY60" s="8"/>
      <c r="BZ60" s="29">
        <v>-5</v>
      </c>
      <c r="CA60" s="29">
        <v>5</v>
      </c>
      <c r="CB60" s="29">
        <v>10</v>
      </c>
      <c r="CC60" s="29">
        <v>5</v>
      </c>
      <c r="CD60" s="55">
        <v>8</v>
      </c>
    </row>
    <row r="61" spans="2:82" s="1" customFormat="1" ht="9" customHeight="1">
      <c r="B61" s="6"/>
      <c r="AG61" s="45" t="s">
        <v>156</v>
      </c>
      <c r="AH61" s="56" t="s">
        <v>217</v>
      </c>
      <c r="AI61" s="157" t="s">
        <v>72</v>
      </c>
      <c r="AJ61" s="157"/>
      <c r="AK61" s="157"/>
      <c r="AL61" s="157"/>
      <c r="AM61" s="157"/>
      <c r="AN61" s="157"/>
      <c r="AO61" s="157"/>
      <c r="AP61" s="157"/>
      <c r="AQ61" s="158"/>
      <c r="AR61" s="39"/>
      <c r="AS61" s="153" t="s">
        <v>91</v>
      </c>
      <c r="AT61" s="153"/>
      <c r="AU61" s="15"/>
      <c r="AV61" s="160">
        <f t="shared" si="1"/>
        <v>0</v>
      </c>
      <c r="AW61" s="160"/>
      <c r="AX61" s="17" t="s">
        <v>30</v>
      </c>
      <c r="AY61" s="163">
        <f ca="1" t="shared" si="2"/>
        <v>0</v>
      </c>
      <c r="AZ61" s="163"/>
      <c r="BA61" s="17" t="s">
        <v>31</v>
      </c>
      <c r="BB61" s="154"/>
      <c r="BC61" s="154"/>
      <c r="BD61" s="17" t="s">
        <v>31</v>
      </c>
      <c r="BE61" s="154"/>
      <c r="BF61" s="154"/>
      <c r="BH61" s="7"/>
      <c r="BI61" s="8"/>
      <c r="BJ61" s="27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27"/>
      <c r="BX61" s="8"/>
      <c r="BY61" s="8"/>
      <c r="BZ61" s="29">
        <v>-4</v>
      </c>
      <c r="CA61" s="29">
        <v>4</v>
      </c>
      <c r="CB61" s="29">
        <v>10</v>
      </c>
      <c r="CC61" s="29">
        <v>5</v>
      </c>
      <c r="CD61" s="55">
        <v>8</v>
      </c>
    </row>
    <row r="62" spans="2:82" s="1" customFormat="1" ht="9" customHeight="1" thickBot="1">
      <c r="B62" s="6"/>
      <c r="D62" s="236" t="s">
        <v>215</v>
      </c>
      <c r="E62" s="237"/>
      <c r="F62" s="237"/>
      <c r="G62" s="237"/>
      <c r="H62" s="237"/>
      <c r="I62" s="237"/>
      <c r="J62" s="237"/>
      <c r="K62" s="237"/>
      <c r="L62" s="238"/>
      <c r="M62" s="238"/>
      <c r="N62" s="23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G62" s="45"/>
      <c r="AH62" s="56"/>
      <c r="AI62" s="161" t="s">
        <v>144</v>
      </c>
      <c r="AJ62" s="161"/>
      <c r="AK62" s="161"/>
      <c r="AL62" s="161"/>
      <c r="AM62" s="161"/>
      <c r="AN62" s="161"/>
      <c r="AO62" s="161"/>
      <c r="AP62" s="161"/>
      <c r="AQ62" s="162"/>
      <c r="AR62" s="38"/>
      <c r="AS62" s="153" t="s">
        <v>91</v>
      </c>
      <c r="AT62" s="153"/>
      <c r="AU62" s="15"/>
      <c r="AV62" s="160">
        <f t="shared" si="1"/>
        <v>0</v>
      </c>
      <c r="AW62" s="160"/>
      <c r="AX62" s="17" t="s">
        <v>30</v>
      </c>
      <c r="AY62" s="163">
        <f ca="1" t="shared" si="2"/>
        <v>0</v>
      </c>
      <c r="AZ62" s="163"/>
      <c r="BA62" s="17" t="s">
        <v>31</v>
      </c>
      <c r="BB62" s="154"/>
      <c r="BC62" s="154"/>
      <c r="BD62" s="17" t="s">
        <v>31</v>
      </c>
      <c r="BE62" s="154"/>
      <c r="BF62" s="154"/>
      <c r="BH62" s="7"/>
      <c r="BI62" s="8"/>
      <c r="BJ62" s="27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27"/>
      <c r="BX62" s="8"/>
      <c r="BY62" s="8"/>
      <c r="BZ62" s="29">
        <v>-3</v>
      </c>
      <c r="CA62" s="29">
        <v>3</v>
      </c>
      <c r="CB62" s="29">
        <v>11</v>
      </c>
      <c r="CC62" s="29">
        <v>6</v>
      </c>
      <c r="CD62" s="55">
        <v>9</v>
      </c>
    </row>
    <row r="63" spans="2:82" s="1" customFormat="1" ht="9" customHeight="1">
      <c r="B63" s="6"/>
      <c r="D63" s="239"/>
      <c r="E63" s="237"/>
      <c r="F63" s="237"/>
      <c r="G63" s="237"/>
      <c r="H63" s="237"/>
      <c r="I63" s="237"/>
      <c r="J63" s="237"/>
      <c r="K63" s="237"/>
      <c r="L63" s="238"/>
      <c r="M63" s="238"/>
      <c r="N63" s="238"/>
      <c r="O63" s="143" t="s">
        <v>46</v>
      </c>
      <c r="P63" s="144"/>
      <c r="Q63" s="144"/>
      <c r="R63" s="144"/>
      <c r="S63" s="240"/>
      <c r="T63" s="143" t="s">
        <v>42</v>
      </c>
      <c r="U63" s="144"/>
      <c r="V63" s="144"/>
      <c r="W63" s="144"/>
      <c r="X63" s="240"/>
      <c r="Y63" s="143" t="s">
        <v>43</v>
      </c>
      <c r="Z63" s="144"/>
      <c r="AA63" s="144"/>
      <c r="AB63" s="144"/>
      <c r="AC63" s="145"/>
      <c r="AG63" s="45"/>
      <c r="AH63" s="56" t="s">
        <v>217</v>
      </c>
      <c r="AI63" s="157" t="s">
        <v>73</v>
      </c>
      <c r="AJ63" s="157"/>
      <c r="AK63" s="157"/>
      <c r="AL63" s="157"/>
      <c r="AM63" s="157"/>
      <c r="AN63" s="157"/>
      <c r="AO63" s="157"/>
      <c r="AP63" s="157"/>
      <c r="AQ63" s="158"/>
      <c r="AR63" s="39"/>
      <c r="AS63" s="153" t="s">
        <v>92</v>
      </c>
      <c r="AT63" s="153"/>
      <c r="AU63" s="15"/>
      <c r="AV63" s="160">
        <f t="shared" si="1"/>
        <v>0</v>
      </c>
      <c r="AW63" s="160"/>
      <c r="AX63" s="17" t="s">
        <v>30</v>
      </c>
      <c r="AY63" s="163">
        <f ca="1" t="shared" si="2"/>
        <v>0</v>
      </c>
      <c r="AZ63" s="163"/>
      <c r="BA63" s="17" t="s">
        <v>31</v>
      </c>
      <c r="BB63" s="154"/>
      <c r="BC63" s="154"/>
      <c r="BD63" s="17" t="s">
        <v>31</v>
      </c>
      <c r="BE63" s="154"/>
      <c r="BF63" s="154"/>
      <c r="BH63" s="7"/>
      <c r="BI63" s="8"/>
      <c r="BJ63" s="27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27"/>
      <c r="BX63" s="8"/>
      <c r="BY63" s="8"/>
      <c r="BZ63" s="29">
        <v>-2</v>
      </c>
      <c r="CA63" s="29">
        <v>2</v>
      </c>
      <c r="CB63" s="29">
        <v>11</v>
      </c>
      <c r="CC63" s="29">
        <v>6</v>
      </c>
      <c r="CD63" s="55">
        <v>9</v>
      </c>
    </row>
    <row r="64" spans="2:82" s="1" customFormat="1" ht="9" customHeight="1">
      <c r="B64" s="6"/>
      <c r="D64" s="244"/>
      <c r="E64" s="245"/>
      <c r="F64" s="245"/>
      <c r="G64" s="245"/>
      <c r="H64" s="245"/>
      <c r="I64" s="245"/>
      <c r="J64" s="245"/>
      <c r="K64" s="245"/>
      <c r="L64" s="245"/>
      <c r="M64" s="245"/>
      <c r="N64" s="24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7"/>
      <c r="AG64" s="45"/>
      <c r="AH64" s="56"/>
      <c r="AI64" s="161" t="s">
        <v>145</v>
      </c>
      <c r="AJ64" s="161"/>
      <c r="AK64" s="161"/>
      <c r="AL64" s="161"/>
      <c r="AM64" s="161"/>
      <c r="AN64" s="161"/>
      <c r="AO64" s="161"/>
      <c r="AP64" s="161"/>
      <c r="AQ64" s="162"/>
      <c r="AR64" s="38"/>
      <c r="AS64" s="153" t="s">
        <v>91</v>
      </c>
      <c r="AT64" s="153"/>
      <c r="AU64" s="15"/>
      <c r="AV64" s="160">
        <f t="shared" si="1"/>
        <v>0</v>
      </c>
      <c r="AW64" s="160"/>
      <c r="AX64" s="17" t="s">
        <v>30</v>
      </c>
      <c r="AY64" s="163">
        <f ca="1" t="shared" si="2"/>
        <v>0</v>
      </c>
      <c r="AZ64" s="163"/>
      <c r="BA64" s="17" t="s">
        <v>31</v>
      </c>
      <c r="BB64" s="154"/>
      <c r="BC64" s="154"/>
      <c r="BD64" s="17" t="s">
        <v>31</v>
      </c>
      <c r="BE64" s="154"/>
      <c r="BF64" s="154"/>
      <c r="BH64" s="7"/>
      <c r="BI64" s="8"/>
      <c r="BJ64" s="27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27"/>
      <c r="BX64" s="8"/>
      <c r="BY64" s="8"/>
      <c r="BZ64" s="29">
        <v>-1</v>
      </c>
      <c r="CA64" s="29">
        <v>1</v>
      </c>
      <c r="CB64" s="29">
        <v>12</v>
      </c>
      <c r="CC64" s="29">
        <v>6</v>
      </c>
      <c r="CD64" s="55">
        <v>10</v>
      </c>
    </row>
    <row r="65" spans="2:81" s="1" customFormat="1" ht="9" customHeight="1">
      <c r="B65" s="6"/>
      <c r="D65" s="244"/>
      <c r="E65" s="245"/>
      <c r="F65" s="245"/>
      <c r="G65" s="245"/>
      <c r="H65" s="245"/>
      <c r="I65" s="245"/>
      <c r="J65" s="245"/>
      <c r="K65" s="245"/>
      <c r="L65" s="245"/>
      <c r="M65" s="245"/>
      <c r="N65" s="246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9"/>
      <c r="AG65" s="45"/>
      <c r="AH65" s="56" t="s">
        <v>217</v>
      </c>
      <c r="AI65" s="157" t="s">
        <v>74</v>
      </c>
      <c r="AJ65" s="157"/>
      <c r="AK65" s="157"/>
      <c r="AL65" s="157"/>
      <c r="AM65" s="157"/>
      <c r="AN65" s="157"/>
      <c r="AO65" s="157"/>
      <c r="AP65" s="157"/>
      <c r="AQ65" s="158"/>
      <c r="AR65" s="39"/>
      <c r="AS65" s="153" t="s">
        <v>92</v>
      </c>
      <c r="AT65" s="153"/>
      <c r="AU65" s="15"/>
      <c r="AV65" s="160">
        <f t="shared" si="1"/>
        <v>0</v>
      </c>
      <c r="AW65" s="160"/>
      <c r="AX65" s="17" t="s">
        <v>30</v>
      </c>
      <c r="AY65" s="163">
        <f ca="1" t="shared" si="2"/>
        <v>0</v>
      </c>
      <c r="AZ65" s="163"/>
      <c r="BA65" s="17" t="s">
        <v>31</v>
      </c>
      <c r="BB65" s="154"/>
      <c r="BC65" s="154"/>
      <c r="BD65" s="17" t="s">
        <v>31</v>
      </c>
      <c r="BE65" s="154"/>
      <c r="BF65" s="154"/>
      <c r="BH65" s="7"/>
      <c r="BI65" s="8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8"/>
      <c r="BY65" s="8"/>
      <c r="BZ65" s="29">
        <v>0</v>
      </c>
      <c r="CA65" s="29">
        <v>0</v>
      </c>
      <c r="CB65" s="29"/>
      <c r="CC65" s="29"/>
    </row>
    <row r="66" spans="2:81" s="1" customFormat="1" ht="9" customHeight="1">
      <c r="B66" s="6"/>
      <c r="D66" s="241" t="s">
        <v>44</v>
      </c>
      <c r="E66" s="234"/>
      <c r="F66" s="234"/>
      <c r="G66" s="235"/>
      <c r="H66" s="233" t="s">
        <v>18</v>
      </c>
      <c r="I66" s="234"/>
      <c r="J66" s="234"/>
      <c r="K66" s="235"/>
      <c r="L66" s="233" t="s">
        <v>14</v>
      </c>
      <c r="M66" s="234"/>
      <c r="N66" s="234"/>
      <c r="O66" s="235"/>
      <c r="P66" s="233" t="s">
        <v>48</v>
      </c>
      <c r="Q66" s="234"/>
      <c r="R66" s="234"/>
      <c r="S66" s="235"/>
      <c r="T66" s="233" t="s">
        <v>45</v>
      </c>
      <c r="U66" s="234"/>
      <c r="V66" s="234"/>
      <c r="W66" s="234"/>
      <c r="X66" s="234"/>
      <c r="Y66" s="234"/>
      <c r="Z66" s="234"/>
      <c r="AA66" s="234"/>
      <c r="AB66" s="234"/>
      <c r="AC66" s="242"/>
      <c r="AG66" s="45"/>
      <c r="AH66" s="56" t="s">
        <v>217</v>
      </c>
      <c r="AI66" s="157" t="s">
        <v>75</v>
      </c>
      <c r="AJ66" s="157"/>
      <c r="AK66" s="157"/>
      <c r="AL66" s="157"/>
      <c r="AM66" s="157"/>
      <c r="AN66" s="157"/>
      <c r="AO66" s="157"/>
      <c r="AP66" s="157"/>
      <c r="AQ66" s="158"/>
      <c r="AR66" s="39"/>
      <c r="AS66" s="290" t="s">
        <v>157</v>
      </c>
      <c r="AT66" s="290"/>
      <c r="AU66" s="15"/>
      <c r="AV66" s="159">
        <f>AY66+(IF(AG66="",BB66/2,BB66)+BE66+$AV$46)</f>
        <v>0</v>
      </c>
      <c r="AW66" s="160"/>
      <c r="AX66" s="17" t="s">
        <v>30</v>
      </c>
      <c r="AY66" s="163">
        <f ca="1" t="shared" si="2"/>
        <v>0</v>
      </c>
      <c r="AZ66" s="163"/>
      <c r="BA66" s="17" t="s">
        <v>31</v>
      </c>
      <c r="BB66" s="154"/>
      <c r="BC66" s="154"/>
      <c r="BD66" s="17" t="s">
        <v>31</v>
      </c>
      <c r="BE66" s="154"/>
      <c r="BF66" s="154"/>
      <c r="BH66" s="7"/>
      <c r="BI66" s="8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8"/>
      <c r="BY66" s="8"/>
      <c r="BZ66" s="29">
        <v>1</v>
      </c>
      <c r="CA66" s="29">
        <v>-1</v>
      </c>
      <c r="CB66" s="29"/>
      <c r="CC66" s="29"/>
    </row>
    <row r="67" spans="2:81" s="1" customFormat="1" ht="9" customHeight="1">
      <c r="B67" s="6"/>
      <c r="D67" s="230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7"/>
      <c r="AG67" s="45"/>
      <c r="AH67" s="56" t="s">
        <v>217</v>
      </c>
      <c r="AI67" s="157" t="s">
        <v>76</v>
      </c>
      <c r="AJ67" s="157"/>
      <c r="AK67" s="157"/>
      <c r="AL67" s="157"/>
      <c r="AM67" s="157"/>
      <c r="AN67" s="157"/>
      <c r="AO67" s="157"/>
      <c r="AP67" s="157"/>
      <c r="AQ67" s="158"/>
      <c r="AR67" s="39"/>
      <c r="AS67" s="153" t="s">
        <v>91</v>
      </c>
      <c r="AT67" s="153"/>
      <c r="AU67" s="15"/>
      <c r="AV67" s="160">
        <f>AY67+(IF(AG67="",BB67/2,BB67)+BE67)</f>
        <v>0</v>
      </c>
      <c r="AW67" s="160"/>
      <c r="AX67" s="17" t="s">
        <v>30</v>
      </c>
      <c r="AY67" s="163">
        <f ca="1" t="shared" si="2"/>
        <v>0</v>
      </c>
      <c r="AZ67" s="163"/>
      <c r="BA67" s="17" t="s">
        <v>31</v>
      </c>
      <c r="BB67" s="154"/>
      <c r="BC67" s="154"/>
      <c r="BD67" s="17" t="s">
        <v>31</v>
      </c>
      <c r="BE67" s="154"/>
      <c r="BF67" s="154"/>
      <c r="BH67" s="7"/>
      <c r="BI67" s="8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8"/>
      <c r="BY67" s="8"/>
      <c r="BZ67" s="29">
        <v>2</v>
      </c>
      <c r="CA67" s="29">
        <v>-2</v>
      </c>
      <c r="CB67" s="29"/>
      <c r="CC67" s="29"/>
    </row>
    <row r="68" spans="2:81" s="1" customFormat="1" ht="9" customHeight="1" thickBot="1">
      <c r="B68" s="6"/>
      <c r="D68" s="247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9"/>
      <c r="AG68" s="45"/>
      <c r="AH68" s="56" t="s">
        <v>217</v>
      </c>
      <c r="AI68" s="157" t="s">
        <v>77</v>
      </c>
      <c r="AJ68" s="157"/>
      <c r="AK68" s="157"/>
      <c r="AL68" s="157"/>
      <c r="AM68" s="157"/>
      <c r="AN68" s="157"/>
      <c r="AO68" s="157"/>
      <c r="AP68" s="157"/>
      <c r="AQ68" s="158"/>
      <c r="AR68" s="39"/>
      <c r="AS68" s="153" t="s">
        <v>92</v>
      </c>
      <c r="AT68" s="153"/>
      <c r="AU68" s="15"/>
      <c r="AV68" s="160">
        <f>AY68+(IF(AG68="",BB68/2,BB68)+BE68)</f>
        <v>0</v>
      </c>
      <c r="AW68" s="160"/>
      <c r="AX68" s="17" t="s">
        <v>30</v>
      </c>
      <c r="AY68" s="163">
        <f ca="1" t="shared" si="2"/>
        <v>0</v>
      </c>
      <c r="AZ68" s="163"/>
      <c r="BA68" s="17" t="s">
        <v>31</v>
      </c>
      <c r="BB68" s="154"/>
      <c r="BC68" s="154"/>
      <c r="BD68" s="17" t="s">
        <v>31</v>
      </c>
      <c r="BE68" s="154"/>
      <c r="BF68" s="154"/>
      <c r="BH68" s="7"/>
      <c r="BI68" s="8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8"/>
      <c r="BY68" s="8"/>
      <c r="BZ68" s="29">
        <v>3</v>
      </c>
      <c r="CA68" s="29">
        <v>-3</v>
      </c>
      <c r="CB68" s="29"/>
      <c r="CC68" s="29"/>
    </row>
    <row r="69" spans="2:81" s="1" customFormat="1" ht="9" customHeight="1">
      <c r="B69" s="6"/>
      <c r="D69" s="304"/>
      <c r="E69" s="304"/>
      <c r="F69" s="304"/>
      <c r="G69" s="304"/>
      <c r="H69" s="304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G69" s="45"/>
      <c r="AH69" s="56"/>
      <c r="AI69" s="161" t="s">
        <v>146</v>
      </c>
      <c r="AJ69" s="161"/>
      <c r="AK69" s="161"/>
      <c r="AL69" s="161"/>
      <c r="AM69" s="161"/>
      <c r="AN69" s="161"/>
      <c r="AO69" s="161"/>
      <c r="AP69" s="161"/>
      <c r="AQ69" s="162"/>
      <c r="AR69" s="38"/>
      <c r="AS69" s="153" t="s">
        <v>92</v>
      </c>
      <c r="AT69" s="153"/>
      <c r="AU69" s="15"/>
      <c r="AV69" s="160">
        <f>AY69+(IF(AG69="",BB69/2,BB69)+BE69)</f>
        <v>0</v>
      </c>
      <c r="AW69" s="160"/>
      <c r="AX69" s="17" t="s">
        <v>30</v>
      </c>
      <c r="AY69" s="163">
        <f ca="1" t="shared" si="2"/>
        <v>0</v>
      </c>
      <c r="AZ69" s="163"/>
      <c r="BA69" s="17" t="s">
        <v>31</v>
      </c>
      <c r="BB69" s="154"/>
      <c r="BC69" s="154"/>
      <c r="BD69" s="17" t="s">
        <v>31</v>
      </c>
      <c r="BE69" s="154"/>
      <c r="BF69" s="154"/>
      <c r="BH69" s="7"/>
      <c r="BI69" s="8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8"/>
      <c r="BY69" s="8"/>
      <c r="BZ69" s="29">
        <v>4</v>
      </c>
      <c r="CA69" s="29">
        <v>-4</v>
      </c>
      <c r="CB69" s="29"/>
      <c r="CC69" s="29"/>
    </row>
    <row r="70" spans="2:81" s="1" customFormat="1" ht="9" customHeight="1">
      <c r="B70" s="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G70" s="45"/>
      <c r="AH70" s="56" t="s">
        <v>217</v>
      </c>
      <c r="AI70" s="157" t="s">
        <v>78</v>
      </c>
      <c r="AJ70" s="157"/>
      <c r="AK70" s="157"/>
      <c r="AL70" s="157"/>
      <c r="AM70" s="157"/>
      <c r="AN70" s="157"/>
      <c r="AO70" s="157"/>
      <c r="AP70" s="157"/>
      <c r="AQ70" s="158"/>
      <c r="AR70" s="39"/>
      <c r="AS70" s="153" t="s">
        <v>94</v>
      </c>
      <c r="AT70" s="153"/>
      <c r="AU70" s="15"/>
      <c r="AV70" s="160">
        <f>AY70+(IF(AG70="",BB70/2,BB70)+BE70)</f>
        <v>0</v>
      </c>
      <c r="AW70" s="160"/>
      <c r="AX70" s="17" t="s">
        <v>30</v>
      </c>
      <c r="AY70" s="163">
        <f ca="1" t="shared" si="2"/>
        <v>0</v>
      </c>
      <c r="AZ70" s="163"/>
      <c r="BA70" s="17" t="s">
        <v>31</v>
      </c>
      <c r="BB70" s="154"/>
      <c r="BC70" s="154"/>
      <c r="BD70" s="17" t="s">
        <v>31</v>
      </c>
      <c r="BE70" s="154"/>
      <c r="BF70" s="154"/>
      <c r="BH70" s="7"/>
      <c r="BI70" s="8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8"/>
      <c r="BY70" s="8"/>
      <c r="BZ70" s="29">
        <v>5</v>
      </c>
      <c r="CA70" s="29">
        <v>-5</v>
      </c>
      <c r="CB70" s="29"/>
      <c r="CC70" s="29"/>
    </row>
    <row r="71" spans="2:81" s="1" customFormat="1" ht="9" customHeight="1">
      <c r="B71" s="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G71" s="45"/>
      <c r="AH71" s="56" t="s">
        <v>217</v>
      </c>
      <c r="AI71" s="157" t="s">
        <v>79</v>
      </c>
      <c r="AJ71" s="157"/>
      <c r="AK71" s="157"/>
      <c r="AL71" s="157"/>
      <c r="AM71" s="157"/>
      <c r="AN71" s="157"/>
      <c r="AO71" s="157"/>
      <c r="AP71" s="157"/>
      <c r="AQ71" s="158"/>
      <c r="AR71" s="39"/>
      <c r="AS71" s="153" t="s">
        <v>157</v>
      </c>
      <c r="AT71" s="153"/>
      <c r="AU71" s="15"/>
      <c r="AV71" s="159">
        <f>AY71+(IF(AG71="",BB71/2,BB71)+BE71+$AV$46)</f>
        <v>0</v>
      </c>
      <c r="AW71" s="160"/>
      <c r="AX71" s="17" t="s">
        <v>30</v>
      </c>
      <c r="AY71" s="163">
        <f ca="1" t="shared" si="2"/>
        <v>0</v>
      </c>
      <c r="AZ71" s="163"/>
      <c r="BA71" s="17" t="s">
        <v>31</v>
      </c>
      <c r="BB71" s="154"/>
      <c r="BC71" s="154"/>
      <c r="BD71" s="17" t="s">
        <v>31</v>
      </c>
      <c r="BE71" s="154"/>
      <c r="BF71" s="154"/>
      <c r="BH71" s="7"/>
      <c r="BI71" s="8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8"/>
      <c r="BY71" s="8"/>
      <c r="BZ71" s="29">
        <v>6</v>
      </c>
      <c r="CA71" s="29">
        <v>-6</v>
      </c>
      <c r="CB71" s="29"/>
      <c r="CC71" s="29"/>
    </row>
    <row r="72" spans="2:81" s="1" customFormat="1" ht="9" customHeight="1" thickBot="1">
      <c r="B72" s="6"/>
      <c r="D72" s="236" t="s">
        <v>193</v>
      </c>
      <c r="E72" s="237"/>
      <c r="F72" s="237"/>
      <c r="G72" s="237"/>
      <c r="H72" s="237"/>
      <c r="I72" s="237"/>
      <c r="J72" s="237"/>
      <c r="K72" s="237"/>
      <c r="L72" s="238"/>
      <c r="M72" s="238"/>
      <c r="N72" s="23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G72" s="45"/>
      <c r="AH72" s="56" t="s">
        <v>217</v>
      </c>
      <c r="AI72" s="157" t="s">
        <v>80</v>
      </c>
      <c r="AJ72" s="157"/>
      <c r="AK72" s="157"/>
      <c r="AL72" s="157"/>
      <c r="AM72" s="157"/>
      <c r="AN72" s="157"/>
      <c r="AO72" s="157"/>
      <c r="AP72" s="157"/>
      <c r="AQ72" s="158"/>
      <c r="AR72" s="39"/>
      <c r="AS72" s="153" t="s">
        <v>92</v>
      </c>
      <c r="AT72" s="153"/>
      <c r="AU72" s="15"/>
      <c r="AV72" s="160">
        <f>AY72+(IF(AG72="",BB72/2,BB72)+BE72)</f>
        <v>0</v>
      </c>
      <c r="AW72" s="160"/>
      <c r="AX72" s="17" t="s">
        <v>30</v>
      </c>
      <c r="AY72" s="163">
        <f ca="1" t="shared" si="2"/>
        <v>0</v>
      </c>
      <c r="AZ72" s="163"/>
      <c r="BA72" s="17" t="s">
        <v>31</v>
      </c>
      <c r="BB72" s="154"/>
      <c r="BC72" s="154"/>
      <c r="BD72" s="17" t="s">
        <v>31</v>
      </c>
      <c r="BE72" s="154"/>
      <c r="BF72" s="154"/>
      <c r="BH72" s="7"/>
      <c r="BI72" s="8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8"/>
      <c r="BY72" s="8"/>
      <c r="BZ72" s="29">
        <v>7</v>
      </c>
      <c r="CA72" s="29">
        <v>-7</v>
      </c>
      <c r="CB72" s="29"/>
      <c r="CC72" s="29"/>
    </row>
    <row r="73" spans="2:81" s="1" customFormat="1" ht="9" customHeight="1">
      <c r="B73" s="6"/>
      <c r="D73" s="239"/>
      <c r="E73" s="237"/>
      <c r="F73" s="237"/>
      <c r="G73" s="237"/>
      <c r="H73" s="237"/>
      <c r="I73" s="237"/>
      <c r="J73" s="237"/>
      <c r="K73" s="237"/>
      <c r="L73" s="238"/>
      <c r="M73" s="238"/>
      <c r="N73" s="238"/>
      <c r="O73" s="143" t="s">
        <v>46</v>
      </c>
      <c r="P73" s="144"/>
      <c r="Q73" s="144"/>
      <c r="R73" s="144"/>
      <c r="S73" s="240"/>
      <c r="T73" s="143" t="s">
        <v>42</v>
      </c>
      <c r="U73" s="144"/>
      <c r="V73" s="144"/>
      <c r="W73" s="144"/>
      <c r="X73" s="240"/>
      <c r="Y73" s="143" t="s">
        <v>43</v>
      </c>
      <c r="Z73" s="144"/>
      <c r="AA73" s="144"/>
      <c r="AB73" s="144"/>
      <c r="AC73" s="145"/>
      <c r="AG73" s="45"/>
      <c r="AH73" s="56" t="s">
        <v>217</v>
      </c>
      <c r="AI73" s="157" t="s">
        <v>81</v>
      </c>
      <c r="AJ73" s="157"/>
      <c r="AK73" s="157"/>
      <c r="AL73" s="157"/>
      <c r="AM73" s="157"/>
      <c r="AN73" s="157"/>
      <c r="AO73" s="157"/>
      <c r="AP73" s="157"/>
      <c r="AQ73" s="158"/>
      <c r="AR73" s="39"/>
      <c r="AS73" s="153" t="s">
        <v>158</v>
      </c>
      <c r="AT73" s="153"/>
      <c r="AU73" s="15"/>
      <c r="AV73" s="159">
        <f>AY73+(IF(AG73="",BB73/2,BB73)+BE73+$AV$46)</f>
        <v>0</v>
      </c>
      <c r="AW73" s="160"/>
      <c r="AX73" s="17" t="s">
        <v>30</v>
      </c>
      <c r="AY73" s="163">
        <f ca="1" t="shared" si="2"/>
        <v>0</v>
      </c>
      <c r="AZ73" s="163"/>
      <c r="BA73" s="17" t="s">
        <v>31</v>
      </c>
      <c r="BB73" s="154"/>
      <c r="BC73" s="154"/>
      <c r="BD73" s="17" t="s">
        <v>31</v>
      </c>
      <c r="BE73" s="154"/>
      <c r="BF73" s="154"/>
      <c r="BH73" s="7"/>
      <c r="BI73" s="8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8"/>
      <c r="BY73" s="8"/>
      <c r="BZ73" s="29">
        <v>8</v>
      </c>
      <c r="CA73" s="29">
        <v>-8</v>
      </c>
      <c r="CB73" s="29"/>
      <c r="CC73" s="29"/>
    </row>
    <row r="74" spans="2:81" s="1" customFormat="1" ht="9" customHeight="1">
      <c r="B74" s="6"/>
      <c r="D74" s="244"/>
      <c r="E74" s="245"/>
      <c r="F74" s="245"/>
      <c r="G74" s="245"/>
      <c r="H74" s="245"/>
      <c r="I74" s="245"/>
      <c r="J74" s="245"/>
      <c r="K74" s="245"/>
      <c r="L74" s="245"/>
      <c r="M74" s="245"/>
      <c r="N74" s="24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7"/>
      <c r="AG74" s="45" t="s">
        <v>156</v>
      </c>
      <c r="AH74" s="56"/>
      <c r="AI74" s="161" t="s">
        <v>147</v>
      </c>
      <c r="AJ74" s="161"/>
      <c r="AK74" s="161"/>
      <c r="AL74" s="161"/>
      <c r="AM74" s="161"/>
      <c r="AN74" s="161"/>
      <c r="AO74" s="161"/>
      <c r="AP74" s="161"/>
      <c r="AQ74" s="162"/>
      <c r="AR74" s="38"/>
      <c r="AS74" s="153" t="s">
        <v>91</v>
      </c>
      <c r="AT74" s="153"/>
      <c r="AU74" s="15"/>
      <c r="AV74" s="160">
        <f aca="true" t="shared" si="3" ref="AV74:AV84">AY74+(IF(AG74="",BB74/2,BB74)+BE74)</f>
        <v>0</v>
      </c>
      <c r="AW74" s="160"/>
      <c r="AX74" s="17" t="s">
        <v>30</v>
      </c>
      <c r="AY74" s="163">
        <f ca="1" t="shared" si="2"/>
        <v>0</v>
      </c>
      <c r="AZ74" s="163"/>
      <c r="BA74" s="17" t="s">
        <v>31</v>
      </c>
      <c r="BB74" s="154"/>
      <c r="BC74" s="154"/>
      <c r="BD74" s="17" t="s">
        <v>31</v>
      </c>
      <c r="BE74" s="154"/>
      <c r="BF74" s="154"/>
      <c r="BH74" s="7"/>
      <c r="BI74" s="8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8"/>
      <c r="BY74" s="8"/>
      <c r="BZ74" s="29">
        <v>9</v>
      </c>
      <c r="CA74" s="29">
        <v>-9</v>
      </c>
      <c r="CB74" s="29"/>
      <c r="CC74" s="29"/>
    </row>
    <row r="75" spans="2:81" s="1" customFormat="1" ht="9" customHeight="1">
      <c r="B75" s="6"/>
      <c r="D75" s="244"/>
      <c r="E75" s="245"/>
      <c r="F75" s="245"/>
      <c r="G75" s="245"/>
      <c r="H75" s="245"/>
      <c r="I75" s="245"/>
      <c r="J75" s="245"/>
      <c r="K75" s="245"/>
      <c r="L75" s="245"/>
      <c r="M75" s="245"/>
      <c r="N75" s="246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9"/>
      <c r="AG75" s="45"/>
      <c r="AH75" s="56"/>
      <c r="AI75" s="161" t="s">
        <v>161</v>
      </c>
      <c r="AJ75" s="161"/>
      <c r="AK75" s="161"/>
      <c r="AL75" s="161"/>
      <c r="AM75" s="161"/>
      <c r="AN75" s="161"/>
      <c r="AO75" s="161"/>
      <c r="AP75" s="161"/>
      <c r="AQ75" s="162"/>
      <c r="AR75" s="38"/>
      <c r="AS75" s="153" t="s">
        <v>91</v>
      </c>
      <c r="AT75" s="153"/>
      <c r="AU75" s="15"/>
      <c r="AV75" s="160">
        <f t="shared" si="3"/>
        <v>0</v>
      </c>
      <c r="AW75" s="160"/>
      <c r="AX75" s="17" t="s">
        <v>30</v>
      </c>
      <c r="AY75" s="163">
        <f ca="1" t="shared" si="2"/>
        <v>0</v>
      </c>
      <c r="AZ75" s="163"/>
      <c r="BA75" s="17" t="s">
        <v>31</v>
      </c>
      <c r="BB75" s="154"/>
      <c r="BC75" s="154"/>
      <c r="BD75" s="17" t="s">
        <v>31</v>
      </c>
      <c r="BE75" s="154"/>
      <c r="BF75" s="154"/>
      <c r="BH75" s="7"/>
      <c r="BI75" s="8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8"/>
      <c r="BY75" s="8"/>
      <c r="BZ75" s="29">
        <v>10</v>
      </c>
      <c r="CA75" s="29">
        <v>-10</v>
      </c>
      <c r="CB75" s="29"/>
      <c r="CC75" s="29"/>
    </row>
    <row r="76" spans="2:81" s="1" customFormat="1" ht="9" customHeight="1">
      <c r="B76" s="6"/>
      <c r="D76" s="241" t="s">
        <v>44</v>
      </c>
      <c r="E76" s="234"/>
      <c r="F76" s="234"/>
      <c r="G76" s="235"/>
      <c r="H76" s="233" t="s">
        <v>18</v>
      </c>
      <c r="I76" s="234"/>
      <c r="J76" s="234"/>
      <c r="K76" s="235"/>
      <c r="L76" s="233" t="s">
        <v>14</v>
      </c>
      <c r="M76" s="234"/>
      <c r="N76" s="234"/>
      <c r="O76" s="235"/>
      <c r="P76" s="233" t="s">
        <v>48</v>
      </c>
      <c r="Q76" s="234"/>
      <c r="R76" s="234"/>
      <c r="S76" s="235"/>
      <c r="T76" s="233" t="s">
        <v>45</v>
      </c>
      <c r="U76" s="234"/>
      <c r="V76" s="234"/>
      <c r="W76" s="234"/>
      <c r="X76" s="234"/>
      <c r="Y76" s="234"/>
      <c r="Z76" s="234"/>
      <c r="AA76" s="234"/>
      <c r="AB76" s="234"/>
      <c r="AC76" s="242"/>
      <c r="AG76" s="45"/>
      <c r="AH76" s="56"/>
      <c r="AI76" s="161" t="s">
        <v>162</v>
      </c>
      <c r="AJ76" s="161"/>
      <c r="AK76" s="161"/>
      <c r="AL76" s="161"/>
      <c r="AM76" s="161"/>
      <c r="AN76" s="161"/>
      <c r="AO76" s="161"/>
      <c r="AP76" s="161"/>
      <c r="AQ76" s="162"/>
      <c r="AR76" s="38"/>
      <c r="AS76" s="153" t="s">
        <v>91</v>
      </c>
      <c r="AT76" s="153"/>
      <c r="AU76" s="15"/>
      <c r="AV76" s="160">
        <f t="shared" si="3"/>
        <v>0</v>
      </c>
      <c r="AW76" s="160"/>
      <c r="AX76" s="17" t="s">
        <v>30</v>
      </c>
      <c r="AY76" s="163">
        <f ca="1" t="shared" si="2"/>
        <v>0</v>
      </c>
      <c r="AZ76" s="163"/>
      <c r="BA76" s="17" t="s">
        <v>31</v>
      </c>
      <c r="BB76" s="154"/>
      <c r="BC76" s="154"/>
      <c r="BD76" s="17" t="s">
        <v>31</v>
      </c>
      <c r="BE76" s="154"/>
      <c r="BF76" s="154"/>
      <c r="BH76" s="7"/>
      <c r="BI76" s="8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8"/>
      <c r="BY76" s="8"/>
      <c r="BZ76" s="29">
        <v>11</v>
      </c>
      <c r="CA76" s="29">
        <v>-11</v>
      </c>
      <c r="CB76" s="29"/>
      <c r="CC76" s="29"/>
    </row>
    <row r="77" spans="2:81" s="1" customFormat="1" ht="9" customHeight="1">
      <c r="B77" s="6"/>
      <c r="D77" s="230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7"/>
      <c r="AG77" s="45"/>
      <c r="AH77" s="56"/>
      <c r="AI77" s="161" t="s">
        <v>163</v>
      </c>
      <c r="AJ77" s="161"/>
      <c r="AK77" s="161"/>
      <c r="AL77" s="161"/>
      <c r="AM77" s="161"/>
      <c r="AN77" s="161"/>
      <c r="AO77" s="161"/>
      <c r="AP77" s="161"/>
      <c r="AQ77" s="162"/>
      <c r="AR77" s="38"/>
      <c r="AS77" s="153" t="s">
        <v>91</v>
      </c>
      <c r="AT77" s="153"/>
      <c r="AU77" s="15"/>
      <c r="AV77" s="160">
        <f t="shared" si="3"/>
        <v>0</v>
      </c>
      <c r="AW77" s="160"/>
      <c r="AX77" s="17" t="s">
        <v>30</v>
      </c>
      <c r="AY77" s="163">
        <f ca="1" t="shared" si="2"/>
        <v>0</v>
      </c>
      <c r="AZ77" s="163"/>
      <c r="BA77" s="17" t="s">
        <v>31</v>
      </c>
      <c r="BB77" s="154"/>
      <c r="BC77" s="154"/>
      <c r="BD77" s="17" t="s">
        <v>31</v>
      </c>
      <c r="BE77" s="154"/>
      <c r="BF77" s="154"/>
      <c r="BH77" s="7"/>
      <c r="BI77" s="8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8"/>
      <c r="BY77" s="8"/>
      <c r="BZ77" s="29">
        <v>12</v>
      </c>
      <c r="CA77" s="29">
        <v>-12</v>
      </c>
      <c r="CB77" s="29"/>
      <c r="CC77" s="29"/>
    </row>
    <row r="78" spans="2:81" s="1" customFormat="1" ht="9" customHeight="1" thickBot="1">
      <c r="B78" s="6"/>
      <c r="D78" s="231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43"/>
      <c r="AG78" s="45"/>
      <c r="AH78" s="56"/>
      <c r="AI78" s="161" t="s">
        <v>164</v>
      </c>
      <c r="AJ78" s="161"/>
      <c r="AK78" s="161"/>
      <c r="AL78" s="161"/>
      <c r="AM78" s="161"/>
      <c r="AN78" s="161"/>
      <c r="AO78" s="161"/>
      <c r="AP78" s="161"/>
      <c r="AQ78" s="162"/>
      <c r="AR78" s="38"/>
      <c r="AS78" s="153" t="s">
        <v>91</v>
      </c>
      <c r="AT78" s="153"/>
      <c r="AU78" s="15"/>
      <c r="AV78" s="160">
        <f t="shared" si="3"/>
        <v>0</v>
      </c>
      <c r="AW78" s="160"/>
      <c r="AX78" s="17" t="s">
        <v>30</v>
      </c>
      <c r="AY78" s="163">
        <f ca="1" t="shared" si="2"/>
        <v>0</v>
      </c>
      <c r="AZ78" s="163"/>
      <c r="BA78" s="17" t="s">
        <v>31</v>
      </c>
      <c r="BB78" s="154"/>
      <c r="BC78" s="154"/>
      <c r="BD78" s="17" t="s">
        <v>31</v>
      </c>
      <c r="BE78" s="154"/>
      <c r="BF78" s="154"/>
      <c r="BH78" s="7"/>
      <c r="BI78" s="8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8"/>
      <c r="BY78" s="8"/>
      <c r="BZ78" s="29">
        <v>13</v>
      </c>
      <c r="CA78" s="29">
        <v>-13</v>
      </c>
      <c r="CB78" s="29"/>
      <c r="CC78" s="29"/>
    </row>
    <row r="79" spans="2:81" s="1" customFormat="1" ht="9" customHeight="1">
      <c r="B79" s="6"/>
      <c r="D79" s="305" t="s">
        <v>191</v>
      </c>
      <c r="E79" s="306"/>
      <c r="F79" s="306"/>
      <c r="G79" s="306"/>
      <c r="H79" s="307"/>
      <c r="I79" s="58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G79" s="45"/>
      <c r="AH79" s="56"/>
      <c r="AI79" s="161" t="s">
        <v>165</v>
      </c>
      <c r="AJ79" s="161"/>
      <c r="AK79" s="161"/>
      <c r="AL79" s="161"/>
      <c r="AM79" s="161"/>
      <c r="AN79" s="161"/>
      <c r="AO79" s="161"/>
      <c r="AP79" s="161"/>
      <c r="AQ79" s="162"/>
      <c r="AR79" s="38"/>
      <c r="AS79" s="153" t="s">
        <v>91</v>
      </c>
      <c r="AT79" s="153"/>
      <c r="AU79" s="15"/>
      <c r="AV79" s="160">
        <f t="shared" si="3"/>
        <v>0</v>
      </c>
      <c r="AW79" s="160"/>
      <c r="AX79" s="17" t="s">
        <v>30</v>
      </c>
      <c r="AY79" s="163">
        <f ca="1" t="shared" si="2"/>
        <v>0</v>
      </c>
      <c r="AZ79" s="163"/>
      <c r="BA79" s="17" t="s">
        <v>31</v>
      </c>
      <c r="BB79" s="154"/>
      <c r="BC79" s="154"/>
      <c r="BD79" s="17" t="s">
        <v>31</v>
      </c>
      <c r="BE79" s="154"/>
      <c r="BF79" s="154"/>
      <c r="BH79" s="7"/>
      <c r="BI79" s="8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8"/>
      <c r="BY79" s="8"/>
      <c r="BZ79" s="29">
        <v>14</v>
      </c>
      <c r="CA79" s="29">
        <v>-14</v>
      </c>
      <c r="CB79" s="29"/>
      <c r="CC79" s="29"/>
    </row>
    <row r="80" spans="2:81" s="1" customFormat="1" ht="9" customHeight="1">
      <c r="B80" s="6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G80" s="45"/>
      <c r="AH80" s="56"/>
      <c r="AI80" s="161" t="s">
        <v>149</v>
      </c>
      <c r="AJ80" s="161"/>
      <c r="AK80" s="161"/>
      <c r="AL80" s="161"/>
      <c r="AM80" s="161"/>
      <c r="AN80" s="161"/>
      <c r="AO80" s="161"/>
      <c r="AP80" s="161"/>
      <c r="AQ80" s="162"/>
      <c r="AR80" s="38"/>
      <c r="AS80" s="153" t="s">
        <v>91</v>
      </c>
      <c r="AT80" s="153"/>
      <c r="AU80" s="15"/>
      <c r="AV80" s="160">
        <f t="shared" si="3"/>
        <v>0</v>
      </c>
      <c r="AW80" s="160"/>
      <c r="AX80" s="17" t="s">
        <v>30</v>
      </c>
      <c r="AY80" s="163">
        <f ca="1" t="shared" si="2"/>
        <v>0</v>
      </c>
      <c r="AZ80" s="163"/>
      <c r="BA80" s="17" t="s">
        <v>31</v>
      </c>
      <c r="BB80" s="154"/>
      <c r="BC80" s="154"/>
      <c r="BD80" s="17" t="s">
        <v>31</v>
      </c>
      <c r="BE80" s="154"/>
      <c r="BF80" s="154"/>
      <c r="BH80" s="7"/>
      <c r="BI80" s="8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8"/>
      <c r="BY80" s="8"/>
      <c r="BZ80" s="29">
        <v>15</v>
      </c>
      <c r="CA80" s="29">
        <v>-15</v>
      </c>
      <c r="CB80" s="29"/>
      <c r="CC80" s="29"/>
    </row>
    <row r="81" spans="2:81" s="1" customFormat="1" ht="9" customHeight="1">
      <c r="B81" s="6"/>
      <c r="D81" s="61"/>
      <c r="E81" s="61"/>
      <c r="F81" s="6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G81" s="45"/>
      <c r="AH81" s="56"/>
      <c r="AI81" s="161" t="s">
        <v>166</v>
      </c>
      <c r="AJ81" s="161"/>
      <c r="AK81" s="161"/>
      <c r="AL81" s="161"/>
      <c r="AM81" s="161"/>
      <c r="AN81" s="161"/>
      <c r="AO81" s="161"/>
      <c r="AP81" s="161"/>
      <c r="AQ81" s="162"/>
      <c r="AR81" s="38"/>
      <c r="AS81" s="153" t="s">
        <v>91</v>
      </c>
      <c r="AT81" s="153"/>
      <c r="AU81" s="15"/>
      <c r="AV81" s="160">
        <f t="shared" si="3"/>
        <v>0</v>
      </c>
      <c r="AW81" s="160"/>
      <c r="AX81" s="17" t="s">
        <v>30</v>
      </c>
      <c r="AY81" s="163">
        <f ca="1" t="shared" si="2"/>
        <v>0</v>
      </c>
      <c r="AZ81" s="163"/>
      <c r="BA81" s="17" t="s">
        <v>31</v>
      </c>
      <c r="BB81" s="154"/>
      <c r="BC81" s="154"/>
      <c r="BD81" s="17" t="s">
        <v>31</v>
      </c>
      <c r="BE81" s="154"/>
      <c r="BF81" s="154"/>
      <c r="BH81" s="7"/>
      <c r="BI81" s="8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8"/>
      <c r="BY81" s="8"/>
      <c r="BZ81" s="29">
        <v>16</v>
      </c>
      <c r="CA81" s="29">
        <v>-16</v>
      </c>
      <c r="CB81" s="29"/>
      <c r="CC81" s="29"/>
    </row>
    <row r="82" spans="2:81" s="1" customFormat="1" ht="9" customHeight="1">
      <c r="B82" s="6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G82" s="45"/>
      <c r="AH82" s="56"/>
      <c r="AI82" s="161" t="s">
        <v>148</v>
      </c>
      <c r="AJ82" s="161"/>
      <c r="AK82" s="161"/>
      <c r="AL82" s="161"/>
      <c r="AM82" s="161"/>
      <c r="AN82" s="161"/>
      <c r="AO82" s="161"/>
      <c r="AP82" s="161"/>
      <c r="AQ82" s="162"/>
      <c r="AR82" s="38"/>
      <c r="AS82" s="153" t="s">
        <v>91</v>
      </c>
      <c r="AT82" s="153"/>
      <c r="AU82" s="15"/>
      <c r="AV82" s="160">
        <f t="shared" si="3"/>
        <v>0</v>
      </c>
      <c r="AW82" s="160"/>
      <c r="AX82" s="17" t="s">
        <v>30</v>
      </c>
      <c r="AY82" s="163">
        <f ca="1" t="shared" si="2"/>
        <v>0</v>
      </c>
      <c r="AZ82" s="163"/>
      <c r="BA82" s="17" t="s">
        <v>31</v>
      </c>
      <c r="BB82" s="154"/>
      <c r="BC82" s="154"/>
      <c r="BD82" s="17" t="s">
        <v>31</v>
      </c>
      <c r="BE82" s="154"/>
      <c r="BF82" s="154"/>
      <c r="BH82" s="7"/>
      <c r="BI82" s="8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8"/>
      <c r="BY82" s="8"/>
      <c r="BZ82" s="29">
        <v>17</v>
      </c>
      <c r="CA82" s="29">
        <v>-17</v>
      </c>
      <c r="CB82" s="29"/>
      <c r="CC82" s="29"/>
    </row>
    <row r="83" spans="2:81" s="1" customFormat="1" ht="9" customHeight="1">
      <c r="B83" s="6"/>
      <c r="AG83" s="45"/>
      <c r="AH83" s="56"/>
      <c r="AI83" s="161" t="s">
        <v>167</v>
      </c>
      <c r="AJ83" s="161"/>
      <c r="AK83" s="161"/>
      <c r="AL83" s="161"/>
      <c r="AM83" s="161"/>
      <c r="AN83" s="161"/>
      <c r="AO83" s="161"/>
      <c r="AP83" s="161"/>
      <c r="AQ83" s="162"/>
      <c r="AR83" s="38"/>
      <c r="AS83" s="153" t="s">
        <v>91</v>
      </c>
      <c r="AT83" s="153"/>
      <c r="AU83" s="15"/>
      <c r="AV83" s="160">
        <f t="shared" si="3"/>
        <v>0</v>
      </c>
      <c r="AW83" s="160"/>
      <c r="AX83" s="17" t="s">
        <v>30</v>
      </c>
      <c r="AY83" s="163">
        <f ca="1" t="shared" si="2"/>
        <v>0</v>
      </c>
      <c r="AZ83" s="163"/>
      <c r="BA83" s="17" t="s">
        <v>31</v>
      </c>
      <c r="BB83" s="154"/>
      <c r="BC83" s="154"/>
      <c r="BD83" s="17" t="s">
        <v>31</v>
      </c>
      <c r="BE83" s="154"/>
      <c r="BF83" s="154"/>
      <c r="BH83" s="7"/>
      <c r="BI83" s="8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8"/>
      <c r="BY83" s="8"/>
      <c r="BZ83" s="29">
        <v>18</v>
      </c>
      <c r="CA83" s="29">
        <v>-18</v>
      </c>
      <c r="CB83" s="29"/>
      <c r="CC83" s="29"/>
    </row>
    <row r="84" spans="2:81" s="1" customFormat="1" ht="9" customHeight="1" thickBot="1">
      <c r="B84" s="6"/>
      <c r="D84" s="236" t="s">
        <v>177</v>
      </c>
      <c r="E84" s="237"/>
      <c r="F84" s="237"/>
      <c r="G84" s="237"/>
      <c r="H84" s="237"/>
      <c r="I84" s="237"/>
      <c r="J84" s="237"/>
      <c r="K84" s="237"/>
      <c r="L84" s="238"/>
      <c r="M84" s="238"/>
      <c r="N84" s="238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G84" s="45"/>
      <c r="AH84" s="56" t="s">
        <v>217</v>
      </c>
      <c r="AI84" s="157" t="s">
        <v>82</v>
      </c>
      <c r="AJ84" s="157"/>
      <c r="AK84" s="157"/>
      <c r="AL84" s="157"/>
      <c r="AM84" s="157"/>
      <c r="AN84" s="157"/>
      <c r="AO84" s="157"/>
      <c r="AP84" s="157"/>
      <c r="AQ84" s="158"/>
      <c r="AR84" s="39"/>
      <c r="AS84" s="153" t="s">
        <v>94</v>
      </c>
      <c r="AT84" s="153"/>
      <c r="AU84" s="15"/>
      <c r="AV84" s="160">
        <f t="shared" si="3"/>
        <v>0</v>
      </c>
      <c r="AW84" s="160"/>
      <c r="AX84" s="17" t="s">
        <v>30</v>
      </c>
      <c r="AY84" s="163">
        <f ca="1" t="shared" si="2"/>
        <v>0</v>
      </c>
      <c r="AZ84" s="163"/>
      <c r="BA84" s="17" t="s">
        <v>31</v>
      </c>
      <c r="BB84" s="154"/>
      <c r="BC84" s="154"/>
      <c r="BD84" s="17" t="s">
        <v>31</v>
      </c>
      <c r="BE84" s="154"/>
      <c r="BF84" s="154"/>
      <c r="BH84" s="7"/>
      <c r="BI84" s="8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8"/>
      <c r="BY84" s="8"/>
      <c r="BZ84" s="29">
        <v>19</v>
      </c>
      <c r="CA84" s="29">
        <v>-19</v>
      </c>
      <c r="CB84" s="29"/>
      <c r="CC84" s="29"/>
    </row>
    <row r="85" spans="2:81" s="1" customFormat="1" ht="9" customHeight="1">
      <c r="B85" s="6"/>
      <c r="D85" s="239"/>
      <c r="E85" s="237"/>
      <c r="F85" s="237"/>
      <c r="G85" s="237"/>
      <c r="H85" s="237"/>
      <c r="I85" s="237"/>
      <c r="J85" s="237"/>
      <c r="K85" s="237"/>
      <c r="L85" s="238"/>
      <c r="M85" s="238"/>
      <c r="N85" s="238"/>
      <c r="O85" s="143" t="s">
        <v>47</v>
      </c>
      <c r="P85" s="144"/>
      <c r="Q85" s="144"/>
      <c r="R85" s="144"/>
      <c r="S85" s="240"/>
      <c r="T85" s="143" t="s">
        <v>121</v>
      </c>
      <c r="U85" s="144"/>
      <c r="V85" s="144"/>
      <c r="W85" s="144"/>
      <c r="X85" s="240"/>
      <c r="Y85" s="143" t="s">
        <v>49</v>
      </c>
      <c r="Z85" s="144"/>
      <c r="AA85" s="144"/>
      <c r="AB85" s="144"/>
      <c r="AC85" s="145"/>
      <c r="AG85" s="45"/>
      <c r="AH85" s="56" t="s">
        <v>217</v>
      </c>
      <c r="AI85" s="157" t="s">
        <v>83</v>
      </c>
      <c r="AJ85" s="157"/>
      <c r="AK85" s="157"/>
      <c r="AL85" s="157"/>
      <c r="AM85" s="157"/>
      <c r="AN85" s="157"/>
      <c r="AO85" s="157"/>
      <c r="AP85" s="157"/>
      <c r="AQ85" s="158"/>
      <c r="AR85" s="39"/>
      <c r="AS85" s="153" t="s">
        <v>157</v>
      </c>
      <c r="AT85" s="153"/>
      <c r="AU85" s="15"/>
      <c r="AV85" s="159">
        <f>AY85+(IF(AG85="",BB85/2,BB85)+BE85+$AV$46)</f>
        <v>0</v>
      </c>
      <c r="AW85" s="160"/>
      <c r="AX85" s="17" t="s">
        <v>30</v>
      </c>
      <c r="AY85" s="163">
        <f ca="1" t="shared" si="2"/>
        <v>0</v>
      </c>
      <c r="AZ85" s="163"/>
      <c r="BA85" s="17" t="s">
        <v>31</v>
      </c>
      <c r="BB85" s="154"/>
      <c r="BC85" s="154"/>
      <c r="BD85" s="17" t="s">
        <v>31</v>
      </c>
      <c r="BE85" s="154"/>
      <c r="BF85" s="154"/>
      <c r="BH85" s="7"/>
      <c r="BI85" s="8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8"/>
      <c r="BY85" s="8"/>
      <c r="BZ85" s="29">
        <v>20</v>
      </c>
      <c r="CA85" s="29">
        <v>-20</v>
      </c>
      <c r="CB85" s="29"/>
      <c r="CC85" s="29"/>
    </row>
    <row r="86" spans="2:81" s="1" customFormat="1" ht="9" customHeight="1">
      <c r="B86" s="6"/>
      <c r="D86" s="146"/>
      <c r="E86" s="147"/>
      <c r="F86" s="147"/>
      <c r="G86" s="147"/>
      <c r="H86" s="147"/>
      <c r="I86" s="147"/>
      <c r="J86" s="147"/>
      <c r="K86" s="147"/>
      <c r="L86" s="147"/>
      <c r="M86" s="147"/>
      <c r="N86" s="148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51"/>
      <c r="AG86" s="45"/>
      <c r="AH86" s="56"/>
      <c r="AI86" s="161" t="s">
        <v>150</v>
      </c>
      <c r="AJ86" s="161"/>
      <c r="AK86" s="161"/>
      <c r="AL86" s="161"/>
      <c r="AM86" s="161"/>
      <c r="AN86" s="161"/>
      <c r="AO86" s="161"/>
      <c r="AP86" s="161"/>
      <c r="AQ86" s="162"/>
      <c r="AR86" s="38"/>
      <c r="AS86" s="153" t="s">
        <v>25</v>
      </c>
      <c r="AT86" s="153"/>
      <c r="AU86" s="15"/>
      <c r="AV86" s="160">
        <f aca="true" t="shared" si="4" ref="AV86:AV91">AY86+(IF(AG86="",BB86/2,BB86)+BE86)</f>
        <v>0</v>
      </c>
      <c r="AW86" s="160"/>
      <c r="AX86" s="17" t="s">
        <v>30</v>
      </c>
      <c r="AY86" s="163">
        <f ca="1" t="shared" si="2"/>
        <v>0</v>
      </c>
      <c r="AZ86" s="163"/>
      <c r="BA86" s="17" t="s">
        <v>31</v>
      </c>
      <c r="BB86" s="154"/>
      <c r="BC86" s="154"/>
      <c r="BD86" s="17" t="s">
        <v>31</v>
      </c>
      <c r="BE86" s="154"/>
      <c r="BF86" s="154"/>
      <c r="BH86" s="7"/>
      <c r="BI86" s="8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8"/>
      <c r="BY86" s="8"/>
      <c r="BZ86" s="29">
        <v>21</v>
      </c>
      <c r="CA86" s="29">
        <v>-21</v>
      </c>
      <c r="CB86" s="29"/>
      <c r="CC86" s="29"/>
    </row>
    <row r="87" spans="2:81" s="1" customFormat="1" ht="9" customHeight="1">
      <c r="B87" s="6"/>
      <c r="D87" s="146"/>
      <c r="E87" s="147"/>
      <c r="F87" s="147"/>
      <c r="G87" s="147"/>
      <c r="H87" s="147"/>
      <c r="I87" s="147"/>
      <c r="J87" s="147"/>
      <c r="K87" s="147"/>
      <c r="L87" s="147"/>
      <c r="M87" s="147"/>
      <c r="N87" s="148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2"/>
      <c r="AG87" s="45"/>
      <c r="AH87" s="56" t="s">
        <v>217</v>
      </c>
      <c r="AI87" s="157" t="s">
        <v>84</v>
      </c>
      <c r="AJ87" s="157"/>
      <c r="AK87" s="157"/>
      <c r="AL87" s="157"/>
      <c r="AM87" s="157"/>
      <c r="AN87" s="157"/>
      <c r="AO87" s="157"/>
      <c r="AP87" s="157"/>
      <c r="AQ87" s="158"/>
      <c r="AR87" s="39"/>
      <c r="AS87" s="153" t="s">
        <v>92</v>
      </c>
      <c r="AT87" s="153"/>
      <c r="AU87" s="15"/>
      <c r="AV87" s="160">
        <f t="shared" si="4"/>
        <v>0</v>
      </c>
      <c r="AW87" s="160"/>
      <c r="AX87" s="17" t="s">
        <v>30</v>
      </c>
      <c r="AY87" s="163">
        <f ca="1" t="shared" si="2"/>
        <v>0</v>
      </c>
      <c r="AZ87" s="163"/>
      <c r="BA87" s="17" t="s">
        <v>31</v>
      </c>
      <c r="BB87" s="154"/>
      <c r="BC87" s="154"/>
      <c r="BD87" s="17" t="s">
        <v>31</v>
      </c>
      <c r="BE87" s="154"/>
      <c r="BF87" s="154"/>
      <c r="BH87" s="7"/>
      <c r="BI87" s="8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8"/>
      <c r="BY87" s="8"/>
      <c r="BZ87" s="29">
        <v>22</v>
      </c>
      <c r="CA87" s="29">
        <v>-22</v>
      </c>
      <c r="CB87" s="29"/>
      <c r="CC87" s="29"/>
    </row>
    <row r="88" spans="2:81" s="1" customFormat="1" ht="9" customHeight="1">
      <c r="B88" s="6"/>
      <c r="D88" s="241" t="s">
        <v>44</v>
      </c>
      <c r="E88" s="234"/>
      <c r="F88" s="234"/>
      <c r="G88" s="235"/>
      <c r="H88" s="233" t="s">
        <v>18</v>
      </c>
      <c r="I88" s="234"/>
      <c r="J88" s="234"/>
      <c r="K88" s="235"/>
      <c r="L88" s="233" t="s">
        <v>14</v>
      </c>
      <c r="M88" s="234"/>
      <c r="N88" s="234"/>
      <c r="O88" s="235"/>
      <c r="P88" s="233" t="s">
        <v>48</v>
      </c>
      <c r="Q88" s="234"/>
      <c r="R88" s="234"/>
      <c r="S88" s="235"/>
      <c r="T88" s="233" t="s">
        <v>190</v>
      </c>
      <c r="U88" s="234"/>
      <c r="V88" s="234"/>
      <c r="W88" s="234"/>
      <c r="X88" s="234"/>
      <c r="Y88" s="234"/>
      <c r="Z88" s="234"/>
      <c r="AA88" s="234"/>
      <c r="AB88" s="234"/>
      <c r="AC88" s="242"/>
      <c r="AG88" s="45" t="s">
        <v>156</v>
      </c>
      <c r="AH88" s="56"/>
      <c r="AI88" s="161" t="s">
        <v>151</v>
      </c>
      <c r="AJ88" s="161"/>
      <c r="AK88" s="161"/>
      <c r="AL88" s="161"/>
      <c r="AM88" s="161"/>
      <c r="AN88" s="161"/>
      <c r="AO88" s="161"/>
      <c r="AP88" s="161"/>
      <c r="AQ88" s="162"/>
      <c r="AR88" s="38"/>
      <c r="AS88" s="153" t="s">
        <v>94</v>
      </c>
      <c r="AT88" s="153"/>
      <c r="AU88" s="15"/>
      <c r="AV88" s="160">
        <f t="shared" si="4"/>
        <v>0</v>
      </c>
      <c r="AW88" s="160"/>
      <c r="AX88" s="17" t="s">
        <v>30</v>
      </c>
      <c r="AY88" s="163">
        <f ca="1" t="shared" si="2"/>
        <v>0</v>
      </c>
      <c r="AZ88" s="163"/>
      <c r="BA88" s="17" t="s">
        <v>31</v>
      </c>
      <c r="BB88" s="154"/>
      <c r="BC88" s="154"/>
      <c r="BD88" s="17" t="s">
        <v>31</v>
      </c>
      <c r="BE88" s="154"/>
      <c r="BF88" s="154"/>
      <c r="BH88" s="7"/>
      <c r="BI88" s="8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8"/>
      <c r="BY88" s="8"/>
      <c r="BZ88" s="29">
        <v>23</v>
      </c>
      <c r="CA88" s="29">
        <v>-23</v>
      </c>
      <c r="CB88" s="29"/>
      <c r="CC88" s="29"/>
    </row>
    <row r="89" spans="2:81" s="1" customFormat="1" ht="9" customHeight="1">
      <c r="B89" s="6"/>
      <c r="D89" s="250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56"/>
      <c r="AG89" s="45"/>
      <c r="AH89" s="56" t="s">
        <v>217</v>
      </c>
      <c r="AI89" s="157" t="s">
        <v>85</v>
      </c>
      <c r="AJ89" s="157"/>
      <c r="AK89" s="157"/>
      <c r="AL89" s="157"/>
      <c r="AM89" s="157"/>
      <c r="AN89" s="157"/>
      <c r="AO89" s="157"/>
      <c r="AP89" s="157"/>
      <c r="AQ89" s="158"/>
      <c r="AR89" s="39"/>
      <c r="AS89" s="153" t="s">
        <v>25</v>
      </c>
      <c r="AT89" s="153"/>
      <c r="AU89" s="15"/>
      <c r="AV89" s="160">
        <f t="shared" si="4"/>
        <v>0</v>
      </c>
      <c r="AW89" s="160"/>
      <c r="AX89" s="17" t="s">
        <v>30</v>
      </c>
      <c r="AY89" s="163">
        <f ca="1" t="shared" si="2"/>
        <v>0</v>
      </c>
      <c r="AZ89" s="163"/>
      <c r="BA89" s="17" t="s">
        <v>31</v>
      </c>
      <c r="BB89" s="154"/>
      <c r="BC89" s="154"/>
      <c r="BD89" s="17" t="s">
        <v>31</v>
      </c>
      <c r="BE89" s="154"/>
      <c r="BF89" s="154"/>
      <c r="BH89" s="7"/>
      <c r="BI89" s="8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8"/>
      <c r="BY89" s="8"/>
      <c r="BZ89" s="29">
        <v>24</v>
      </c>
      <c r="CA89" s="29">
        <v>-24</v>
      </c>
      <c r="CB89" s="29"/>
      <c r="CC89" s="29"/>
    </row>
    <row r="90" spans="2:81" s="1" customFormat="1" ht="9" customHeight="1" thickBot="1">
      <c r="B90" s="6"/>
      <c r="D90" s="251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57"/>
      <c r="AG90" s="45"/>
      <c r="AH90" s="56" t="s">
        <v>217</v>
      </c>
      <c r="AI90" s="157" t="s">
        <v>86</v>
      </c>
      <c r="AJ90" s="157"/>
      <c r="AK90" s="157"/>
      <c r="AL90" s="157"/>
      <c r="AM90" s="157"/>
      <c r="AN90" s="157"/>
      <c r="AO90" s="157"/>
      <c r="AP90" s="157"/>
      <c r="AQ90" s="158"/>
      <c r="AR90" s="39"/>
      <c r="AS90" s="153" t="s">
        <v>91</v>
      </c>
      <c r="AT90" s="153"/>
      <c r="AU90" s="15"/>
      <c r="AV90" s="160">
        <f t="shared" si="4"/>
        <v>0</v>
      </c>
      <c r="AW90" s="160"/>
      <c r="AX90" s="17" t="s">
        <v>30</v>
      </c>
      <c r="AY90" s="163">
        <f ca="1" t="shared" si="2"/>
        <v>0</v>
      </c>
      <c r="AZ90" s="163"/>
      <c r="BA90" s="17" t="s">
        <v>31</v>
      </c>
      <c r="BB90" s="154"/>
      <c r="BC90" s="154"/>
      <c r="BD90" s="17" t="s">
        <v>31</v>
      </c>
      <c r="BE90" s="154"/>
      <c r="BF90" s="154"/>
      <c r="BH90" s="7"/>
      <c r="BI90" s="8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8"/>
      <c r="BY90" s="8"/>
      <c r="BZ90" s="29">
        <v>25</v>
      </c>
      <c r="CA90" s="29">
        <v>-25</v>
      </c>
      <c r="CB90" s="29"/>
      <c r="CC90" s="29"/>
    </row>
    <row r="91" spans="2:81" s="1" customFormat="1" ht="9" customHeight="1">
      <c r="B91" s="6"/>
      <c r="AG91" s="45"/>
      <c r="AH91" s="56" t="s">
        <v>217</v>
      </c>
      <c r="AI91" s="157" t="s">
        <v>87</v>
      </c>
      <c r="AJ91" s="157"/>
      <c r="AK91" s="157"/>
      <c r="AL91" s="157"/>
      <c r="AM91" s="157"/>
      <c r="AN91" s="157"/>
      <c r="AO91" s="157"/>
      <c r="AP91" s="157"/>
      <c r="AQ91" s="158"/>
      <c r="AR91" s="39"/>
      <c r="AS91" s="153" t="s">
        <v>94</v>
      </c>
      <c r="AT91" s="153"/>
      <c r="AU91" s="15"/>
      <c r="AV91" s="160">
        <f t="shared" si="4"/>
        <v>0</v>
      </c>
      <c r="AW91" s="160"/>
      <c r="AX91" s="17" t="s">
        <v>30</v>
      </c>
      <c r="AY91" s="163">
        <f ca="1" t="shared" si="2"/>
        <v>0</v>
      </c>
      <c r="AZ91" s="163"/>
      <c r="BA91" s="17" t="s">
        <v>31</v>
      </c>
      <c r="BB91" s="154"/>
      <c r="BC91" s="154"/>
      <c r="BD91" s="17" t="s">
        <v>31</v>
      </c>
      <c r="BE91" s="154"/>
      <c r="BF91" s="154"/>
      <c r="BH91" s="7"/>
      <c r="BI91" s="8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8"/>
      <c r="BY91" s="8"/>
      <c r="BZ91" s="29">
        <v>26</v>
      </c>
      <c r="CA91" s="29">
        <v>-26</v>
      </c>
      <c r="CB91" s="29"/>
      <c r="CC91" s="29"/>
    </row>
    <row r="92" spans="2:81" s="1" customFormat="1" ht="9" customHeight="1">
      <c r="B92" s="6"/>
      <c r="AG92" s="45"/>
      <c r="AH92" s="56"/>
      <c r="AI92" s="161" t="s">
        <v>168</v>
      </c>
      <c r="AJ92" s="161"/>
      <c r="AK92" s="161"/>
      <c r="AL92" s="161"/>
      <c r="AM92" s="161"/>
      <c r="AN92" s="161"/>
      <c r="AO92" s="161"/>
      <c r="AP92" s="161"/>
      <c r="AQ92" s="162"/>
      <c r="AR92" s="38"/>
      <c r="AS92" s="153" t="s">
        <v>157</v>
      </c>
      <c r="AT92" s="153"/>
      <c r="AU92" s="15"/>
      <c r="AV92" s="159">
        <f>AY92+(IF(AG92="",BB92/2,BB92)+BE92+$AV$46)</f>
        <v>0</v>
      </c>
      <c r="AW92" s="160"/>
      <c r="AX92" s="17" t="s">
        <v>30</v>
      </c>
      <c r="AY92" s="163">
        <f ca="1" t="shared" si="2"/>
        <v>0</v>
      </c>
      <c r="AZ92" s="163"/>
      <c r="BA92" s="17" t="s">
        <v>31</v>
      </c>
      <c r="BB92" s="154"/>
      <c r="BC92" s="154"/>
      <c r="BD92" s="17" t="s">
        <v>31</v>
      </c>
      <c r="BE92" s="154"/>
      <c r="BF92" s="154"/>
      <c r="BH92" s="7"/>
      <c r="BI92" s="8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8"/>
      <c r="BY92" s="8"/>
      <c r="BZ92" s="29">
        <v>27</v>
      </c>
      <c r="CA92" s="29">
        <v>-27</v>
      </c>
      <c r="CB92" s="29"/>
      <c r="CC92" s="29"/>
    </row>
    <row r="93" spans="2:81" s="1" customFormat="1" ht="9" customHeight="1">
      <c r="B93" s="6"/>
      <c r="AG93" s="45"/>
      <c r="AH93" s="56"/>
      <c r="AI93" s="161" t="s">
        <v>152</v>
      </c>
      <c r="AJ93" s="161"/>
      <c r="AK93" s="161"/>
      <c r="AL93" s="161"/>
      <c r="AM93" s="161"/>
      <c r="AN93" s="161"/>
      <c r="AO93" s="161"/>
      <c r="AP93" s="161"/>
      <c r="AQ93" s="162"/>
      <c r="AR93" s="38"/>
      <c r="AS93" s="153" t="s">
        <v>159</v>
      </c>
      <c r="AT93" s="153"/>
      <c r="AU93" s="15"/>
      <c r="AV93" s="160">
        <f>BB93</f>
        <v>0</v>
      </c>
      <c r="AW93" s="160"/>
      <c r="AX93" s="17" t="s">
        <v>30</v>
      </c>
      <c r="AY93" s="163" t="s">
        <v>159</v>
      </c>
      <c r="AZ93" s="163"/>
      <c r="BA93" s="17" t="s">
        <v>31</v>
      </c>
      <c r="BB93" s="154"/>
      <c r="BC93" s="154"/>
      <c r="BD93" s="17" t="s">
        <v>31</v>
      </c>
      <c r="BE93" s="154"/>
      <c r="BF93" s="154"/>
      <c r="BH93" s="7"/>
      <c r="BI93" s="8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8"/>
      <c r="BY93" s="8"/>
      <c r="BZ93" s="29">
        <v>28</v>
      </c>
      <c r="CA93" s="29">
        <v>-28</v>
      </c>
      <c r="CB93" s="29"/>
      <c r="CC93" s="29"/>
    </row>
    <row r="94" spans="2:81" s="1" customFormat="1" ht="9" customHeight="1" thickBot="1">
      <c r="B94" s="6"/>
      <c r="D94" s="236" t="s">
        <v>171</v>
      </c>
      <c r="E94" s="237"/>
      <c r="F94" s="237"/>
      <c r="G94" s="237"/>
      <c r="H94" s="237"/>
      <c r="I94" s="237"/>
      <c r="J94" s="237"/>
      <c r="K94" s="237"/>
      <c r="L94" s="238"/>
      <c r="M94" s="238"/>
      <c r="N94" s="238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G94" s="45" t="s">
        <v>156</v>
      </c>
      <c r="AH94" s="56"/>
      <c r="AI94" s="161" t="s">
        <v>153</v>
      </c>
      <c r="AJ94" s="161"/>
      <c r="AK94" s="161"/>
      <c r="AL94" s="161"/>
      <c r="AM94" s="161"/>
      <c r="AN94" s="161"/>
      <c r="AO94" s="161"/>
      <c r="AP94" s="161"/>
      <c r="AQ94" s="162"/>
      <c r="AR94" s="38"/>
      <c r="AS94" s="153" t="s">
        <v>91</v>
      </c>
      <c r="AT94" s="153"/>
      <c r="AU94" s="15"/>
      <c r="AV94" s="160">
        <f>AY94+(IF(AG94="",BB94/2,BB94)+BE94)</f>
        <v>0</v>
      </c>
      <c r="AW94" s="160"/>
      <c r="AX94" s="17" t="s">
        <v>30</v>
      </c>
      <c r="AY94" s="163">
        <f ca="1" t="shared" si="2"/>
        <v>0</v>
      </c>
      <c r="AZ94" s="163"/>
      <c r="BA94" s="17" t="s">
        <v>31</v>
      </c>
      <c r="BB94" s="154"/>
      <c r="BC94" s="154"/>
      <c r="BD94" s="17" t="s">
        <v>31</v>
      </c>
      <c r="BE94" s="154"/>
      <c r="BF94" s="154"/>
      <c r="BH94" s="7"/>
      <c r="BI94" s="8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8"/>
      <c r="BY94" s="8"/>
      <c r="BZ94" s="29">
        <v>29</v>
      </c>
      <c r="CA94" s="29">
        <v>-29</v>
      </c>
      <c r="CB94" s="29"/>
      <c r="CC94" s="29"/>
    </row>
    <row r="95" spans="2:81" s="1" customFormat="1" ht="9" customHeight="1">
      <c r="B95" s="6"/>
      <c r="D95" s="239"/>
      <c r="E95" s="237"/>
      <c r="F95" s="237"/>
      <c r="G95" s="237"/>
      <c r="H95" s="237"/>
      <c r="I95" s="237"/>
      <c r="J95" s="237"/>
      <c r="K95" s="237"/>
      <c r="L95" s="238"/>
      <c r="M95" s="238"/>
      <c r="N95" s="238"/>
      <c r="O95" s="143" t="s">
        <v>47</v>
      </c>
      <c r="P95" s="144"/>
      <c r="Q95" s="144"/>
      <c r="R95" s="144"/>
      <c r="S95" s="240"/>
      <c r="T95" s="143" t="s">
        <v>121</v>
      </c>
      <c r="U95" s="144"/>
      <c r="V95" s="144"/>
      <c r="W95" s="144"/>
      <c r="X95" s="240"/>
      <c r="Y95" s="143" t="s">
        <v>49</v>
      </c>
      <c r="Z95" s="144"/>
      <c r="AA95" s="144"/>
      <c r="AB95" s="144"/>
      <c r="AC95" s="145"/>
      <c r="AG95" s="45"/>
      <c r="AH95" s="56" t="s">
        <v>217</v>
      </c>
      <c r="AI95" s="157" t="s">
        <v>88</v>
      </c>
      <c r="AJ95" s="157"/>
      <c r="AK95" s="157"/>
      <c r="AL95" s="157"/>
      <c r="AM95" s="157"/>
      <c r="AN95" s="157"/>
      <c r="AO95" s="157"/>
      <c r="AP95" s="157"/>
      <c r="AQ95" s="158"/>
      <c r="AR95" s="39"/>
      <c r="AS95" s="153" t="s">
        <v>94</v>
      </c>
      <c r="AT95" s="153"/>
      <c r="AU95" s="15"/>
      <c r="AV95" s="160">
        <f>AY95+(IF(AG95="",BB95/2,BB95)+BE95)</f>
        <v>0</v>
      </c>
      <c r="AW95" s="160"/>
      <c r="AX95" s="17" t="s">
        <v>30</v>
      </c>
      <c r="AY95" s="163">
        <f ca="1" t="shared" si="2"/>
        <v>0</v>
      </c>
      <c r="AZ95" s="163"/>
      <c r="BA95" s="17" t="s">
        <v>31</v>
      </c>
      <c r="BB95" s="154"/>
      <c r="BC95" s="154"/>
      <c r="BD95" s="17" t="s">
        <v>31</v>
      </c>
      <c r="BE95" s="154"/>
      <c r="BF95" s="154"/>
      <c r="BH95" s="7"/>
      <c r="BI95" s="8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8"/>
      <c r="BY95" s="8"/>
      <c r="BZ95" s="29">
        <v>30</v>
      </c>
      <c r="CA95" s="29">
        <v>-30</v>
      </c>
      <c r="CB95" s="29"/>
      <c r="CC95" s="29"/>
    </row>
    <row r="96" spans="2:81" s="1" customFormat="1" ht="9" customHeight="1">
      <c r="B96" s="6"/>
      <c r="D96" s="146"/>
      <c r="E96" s="147"/>
      <c r="F96" s="147"/>
      <c r="G96" s="147"/>
      <c r="H96" s="147"/>
      <c r="I96" s="147"/>
      <c r="J96" s="147"/>
      <c r="K96" s="147"/>
      <c r="L96" s="147"/>
      <c r="M96" s="147"/>
      <c r="N96" s="148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51"/>
      <c r="AG96" s="45"/>
      <c r="AH96" s="56" t="s">
        <v>217</v>
      </c>
      <c r="AI96" s="157" t="s">
        <v>169</v>
      </c>
      <c r="AJ96" s="157"/>
      <c r="AK96" s="157"/>
      <c r="AL96" s="157"/>
      <c r="AM96" s="157"/>
      <c r="AN96" s="157"/>
      <c r="AO96" s="157"/>
      <c r="AP96" s="157"/>
      <c r="AQ96" s="158"/>
      <c r="AR96" s="39"/>
      <c r="AS96" s="153" t="s">
        <v>94</v>
      </c>
      <c r="AT96" s="153"/>
      <c r="AU96" s="15"/>
      <c r="AV96" s="160">
        <f>AY96+(IF(AG96="",BB96/2,BB96)+BE96)</f>
        <v>0</v>
      </c>
      <c r="AW96" s="160"/>
      <c r="AX96" s="17" t="s">
        <v>30</v>
      </c>
      <c r="AY96" s="163">
        <f ca="1" t="shared" si="2"/>
        <v>0</v>
      </c>
      <c r="AZ96" s="163"/>
      <c r="BA96" s="17" t="s">
        <v>31</v>
      </c>
      <c r="BB96" s="154"/>
      <c r="BC96" s="154"/>
      <c r="BD96" s="17" t="s">
        <v>31</v>
      </c>
      <c r="BE96" s="154"/>
      <c r="BF96" s="154"/>
      <c r="BH96" s="7"/>
      <c r="BI96" s="8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8"/>
      <c r="BY96" s="8"/>
      <c r="BZ96" s="8"/>
      <c r="CA96" s="29"/>
      <c r="CB96" s="29"/>
      <c r="CC96" s="29"/>
    </row>
    <row r="97" spans="2:81" s="1" customFormat="1" ht="9" customHeight="1">
      <c r="B97" s="6"/>
      <c r="D97" s="146"/>
      <c r="E97" s="147"/>
      <c r="F97" s="147"/>
      <c r="G97" s="147"/>
      <c r="H97" s="147"/>
      <c r="I97" s="147"/>
      <c r="J97" s="147"/>
      <c r="K97" s="147"/>
      <c r="L97" s="147"/>
      <c r="M97" s="147"/>
      <c r="N97" s="148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2"/>
      <c r="AG97" s="45"/>
      <c r="AH97" s="56" t="s">
        <v>217</v>
      </c>
      <c r="AI97" s="157" t="s">
        <v>89</v>
      </c>
      <c r="AJ97" s="157"/>
      <c r="AK97" s="157"/>
      <c r="AL97" s="157"/>
      <c r="AM97" s="157"/>
      <c r="AN97" s="157"/>
      <c r="AO97" s="157"/>
      <c r="AP97" s="157"/>
      <c r="AQ97" s="158"/>
      <c r="AR97" s="39"/>
      <c r="AS97" s="153" t="s">
        <v>158</v>
      </c>
      <c r="AT97" s="153"/>
      <c r="AU97" s="15"/>
      <c r="AV97" s="160">
        <f>AY97+(IF(AG97="",BB97/2,BB97)+BE97-(O160/5))</f>
        <v>0</v>
      </c>
      <c r="AW97" s="160"/>
      <c r="AX97" s="17" t="s">
        <v>30</v>
      </c>
      <c r="AY97" s="163">
        <f ca="1" t="shared" si="2"/>
        <v>0</v>
      </c>
      <c r="AZ97" s="163"/>
      <c r="BA97" s="17" t="s">
        <v>31</v>
      </c>
      <c r="BB97" s="154"/>
      <c r="BC97" s="154"/>
      <c r="BD97" s="17" t="s">
        <v>31</v>
      </c>
      <c r="BE97" s="154"/>
      <c r="BF97" s="154"/>
      <c r="BH97" s="7"/>
      <c r="BI97" s="8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8"/>
      <c r="BY97" s="8"/>
      <c r="BZ97" s="8"/>
      <c r="CA97" s="29"/>
      <c r="CB97" s="29"/>
      <c r="CC97" s="29"/>
    </row>
    <row r="98" spans="2:81" s="1" customFormat="1" ht="9" customHeight="1">
      <c r="B98" s="6"/>
      <c r="D98" s="241" t="s">
        <v>18</v>
      </c>
      <c r="E98" s="234"/>
      <c r="F98" s="234"/>
      <c r="G98" s="235"/>
      <c r="H98" s="233" t="s">
        <v>45</v>
      </c>
      <c r="I98" s="234"/>
      <c r="J98" s="234"/>
      <c r="K98" s="234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9"/>
      <c r="AG98" s="45"/>
      <c r="AH98" s="56"/>
      <c r="AI98" s="161" t="s">
        <v>154</v>
      </c>
      <c r="AJ98" s="161"/>
      <c r="AK98" s="161"/>
      <c r="AL98" s="161"/>
      <c r="AM98" s="161"/>
      <c r="AN98" s="161"/>
      <c r="AO98" s="161"/>
      <c r="AP98" s="161"/>
      <c r="AQ98" s="162"/>
      <c r="AR98" s="38"/>
      <c r="AS98" s="153" t="s">
        <v>157</v>
      </c>
      <c r="AT98" s="153"/>
      <c r="AU98" s="15"/>
      <c r="AV98" s="159">
        <f>AY98+(IF(AG98="",BB98/2,BB98)+BE98+$AV$46)</f>
        <v>0</v>
      </c>
      <c r="AW98" s="160"/>
      <c r="AX98" s="17" t="s">
        <v>30</v>
      </c>
      <c r="AY98" s="163">
        <f ca="1" t="shared" si="2"/>
        <v>0</v>
      </c>
      <c r="AZ98" s="163"/>
      <c r="BA98" s="17" t="s">
        <v>31</v>
      </c>
      <c r="BB98" s="154"/>
      <c r="BC98" s="154"/>
      <c r="BD98" s="17" t="s">
        <v>31</v>
      </c>
      <c r="BE98" s="154"/>
      <c r="BF98" s="154"/>
      <c r="BH98" s="7"/>
      <c r="BI98" s="8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8"/>
      <c r="BY98" s="8"/>
      <c r="BZ98" s="8"/>
      <c r="CA98" s="29"/>
      <c r="CB98" s="29"/>
      <c r="CC98" s="29"/>
    </row>
    <row r="99" spans="2:81" s="1" customFormat="1" ht="9" customHeight="1">
      <c r="B99" s="6"/>
      <c r="D99" s="250"/>
      <c r="E99" s="248"/>
      <c r="F99" s="248"/>
      <c r="G99" s="248"/>
      <c r="H99" s="260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2"/>
      <c r="AG99" s="45"/>
      <c r="AH99" s="56"/>
      <c r="AI99" s="161" t="s">
        <v>155</v>
      </c>
      <c r="AJ99" s="161"/>
      <c r="AK99" s="161"/>
      <c r="AL99" s="161"/>
      <c r="AM99" s="161"/>
      <c r="AN99" s="161"/>
      <c r="AO99" s="161"/>
      <c r="AP99" s="161"/>
      <c r="AQ99" s="162"/>
      <c r="AR99" s="38"/>
      <c r="AS99" s="153" t="s">
        <v>92</v>
      </c>
      <c r="AT99" s="153"/>
      <c r="AU99" s="15"/>
      <c r="AV99" s="160">
        <f>AY99+(IF(AG99="",BB99/2,BB99)+BE99)</f>
        <v>0</v>
      </c>
      <c r="AW99" s="160"/>
      <c r="AX99" s="17" t="s">
        <v>30</v>
      </c>
      <c r="AY99" s="163">
        <f ca="1" t="shared" si="2"/>
        <v>0</v>
      </c>
      <c r="AZ99" s="163"/>
      <c r="BA99" s="17" t="s">
        <v>31</v>
      </c>
      <c r="BB99" s="154"/>
      <c r="BC99" s="154"/>
      <c r="BD99" s="17" t="s">
        <v>31</v>
      </c>
      <c r="BE99" s="154"/>
      <c r="BF99" s="154"/>
      <c r="BH99" s="7"/>
      <c r="BI99" s="8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8"/>
      <c r="BY99" s="8"/>
      <c r="BZ99" s="8"/>
      <c r="CA99" s="29"/>
      <c r="CB99" s="29"/>
      <c r="CC99" s="29"/>
    </row>
    <row r="100" spans="2:81" s="1" customFormat="1" ht="9" customHeight="1" thickBot="1">
      <c r="B100" s="6"/>
      <c r="D100" s="251"/>
      <c r="E100" s="249"/>
      <c r="F100" s="249"/>
      <c r="G100" s="249"/>
      <c r="H100" s="263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5"/>
      <c r="AG100" s="45"/>
      <c r="AH100" s="56" t="s">
        <v>217</v>
      </c>
      <c r="AI100" s="157" t="s">
        <v>90</v>
      </c>
      <c r="AJ100" s="157"/>
      <c r="AK100" s="157"/>
      <c r="AL100" s="157"/>
      <c r="AM100" s="157"/>
      <c r="AN100" s="157"/>
      <c r="AO100" s="157"/>
      <c r="AP100" s="157"/>
      <c r="AQ100" s="158"/>
      <c r="AR100" s="39"/>
      <c r="AS100" s="153" t="s">
        <v>25</v>
      </c>
      <c r="AT100" s="153"/>
      <c r="AU100" s="15"/>
      <c r="AV100" s="160">
        <f>AY100+(IF(AG100="",BB100/2,BB100)+BE100)</f>
        <v>0</v>
      </c>
      <c r="AW100" s="160"/>
      <c r="AX100" s="17" t="s">
        <v>30</v>
      </c>
      <c r="AY100" s="163">
        <f ca="1" t="shared" si="2"/>
        <v>0</v>
      </c>
      <c r="AZ100" s="163"/>
      <c r="BA100" s="17" t="s">
        <v>31</v>
      </c>
      <c r="BB100" s="154"/>
      <c r="BC100" s="154"/>
      <c r="BD100" s="17" t="s">
        <v>31</v>
      </c>
      <c r="BE100" s="154"/>
      <c r="BF100" s="154"/>
      <c r="BH100" s="7"/>
      <c r="BI100" s="8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8"/>
      <c r="BY100" s="8"/>
      <c r="BZ100" s="8"/>
      <c r="CA100" s="29"/>
      <c r="CB100" s="29"/>
      <c r="CC100" s="29"/>
    </row>
    <row r="101" spans="2:81" s="1" customFormat="1" ht="9" customHeight="1">
      <c r="B101" s="6"/>
      <c r="AH101" s="56" t="s">
        <v>217</v>
      </c>
      <c r="AI101" s="51" t="s">
        <v>219</v>
      </c>
      <c r="BH101" s="7"/>
      <c r="BI101" s="8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8"/>
      <c r="BY101" s="8"/>
      <c r="BZ101" s="8"/>
      <c r="CA101" s="29"/>
      <c r="CB101" s="29"/>
      <c r="CC101" s="29"/>
    </row>
    <row r="102" spans="2:81" s="1" customFormat="1" ht="9" customHeight="1" thickBot="1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45" t="s">
        <v>156</v>
      </c>
      <c r="AH102" s="19"/>
      <c r="AI102" s="57" t="s">
        <v>220</v>
      </c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20"/>
      <c r="BI102" s="8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8"/>
      <c r="BY102" s="8"/>
      <c r="BZ102" s="29"/>
      <c r="CA102" s="29"/>
      <c r="CB102" s="29"/>
      <c r="CC102" s="29"/>
    </row>
    <row r="103" spans="61:81" s="1" customFormat="1" ht="9" customHeight="1">
      <c r="BI103" s="8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8"/>
      <c r="BY103" s="8"/>
      <c r="BZ103" s="29"/>
      <c r="CA103" s="29"/>
      <c r="CB103" s="29"/>
      <c r="CC103" s="29"/>
    </row>
    <row r="104" spans="1:81" s="1" customFormat="1" ht="9" customHeight="1" thickBo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8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8"/>
      <c r="BY104" s="8"/>
      <c r="BZ104" s="29"/>
      <c r="CA104" s="29"/>
      <c r="CB104" s="29"/>
      <c r="CC104" s="29"/>
    </row>
    <row r="105" spans="1:81" s="1" customFormat="1" ht="9" customHeight="1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5"/>
      <c r="BI105" s="8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8"/>
      <c r="BY105" s="8"/>
      <c r="BZ105" s="30" t="s">
        <v>38</v>
      </c>
      <c r="CA105" s="30" t="s">
        <v>111</v>
      </c>
      <c r="CB105" s="29"/>
      <c r="CC105" s="29"/>
    </row>
    <row r="106" spans="1:81" s="1" customFormat="1" ht="9" customHeight="1">
      <c r="A106" s="21"/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7"/>
      <c r="BI106" s="8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8"/>
      <c r="BY106" s="8"/>
      <c r="BZ106" s="30" t="s">
        <v>25</v>
      </c>
      <c r="CA106" s="30" t="s">
        <v>112</v>
      </c>
      <c r="CB106" s="29"/>
      <c r="CC106" s="29"/>
    </row>
    <row r="107" spans="1:81" s="1" customFormat="1" ht="9" customHeight="1">
      <c r="A107" s="21"/>
      <c r="B107" s="24"/>
      <c r="C107" s="25"/>
      <c r="D107" s="129" t="s">
        <v>228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W107" s="142" t="s">
        <v>64</v>
      </c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P107" s="142" t="s">
        <v>99</v>
      </c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25"/>
      <c r="BH107" s="7"/>
      <c r="BI107" s="8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8"/>
      <c r="BY107" s="8"/>
      <c r="BZ107" s="30" t="s">
        <v>93</v>
      </c>
      <c r="CA107" s="30" t="s">
        <v>113</v>
      </c>
      <c r="CB107" s="29"/>
      <c r="CC107" s="29"/>
    </row>
    <row r="108" spans="1:81" s="1" customFormat="1" ht="9" customHeight="1">
      <c r="A108" s="21"/>
      <c r="B108" s="24"/>
      <c r="C108" s="25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25"/>
      <c r="BH108" s="7"/>
      <c r="BI108" s="8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8"/>
      <c r="BY108" s="8"/>
      <c r="BZ108" s="30" t="s">
        <v>91</v>
      </c>
      <c r="CA108" s="30" t="s">
        <v>114</v>
      </c>
      <c r="CB108" s="29"/>
      <c r="CC108" s="29"/>
    </row>
    <row r="109" spans="1:81" s="1" customFormat="1" ht="9" customHeight="1">
      <c r="A109" s="21"/>
      <c r="B109" s="24"/>
      <c r="C109" s="25"/>
      <c r="D109" s="124" t="s">
        <v>96</v>
      </c>
      <c r="E109" s="124"/>
      <c r="F109" s="125" t="s">
        <v>8</v>
      </c>
      <c r="G109" s="125"/>
      <c r="H109" s="125"/>
      <c r="I109" s="125"/>
      <c r="J109" s="125"/>
      <c r="K109" s="125"/>
      <c r="L109" s="125"/>
      <c r="M109" s="125"/>
      <c r="N109" s="125"/>
      <c r="O109" s="124" t="s">
        <v>95</v>
      </c>
      <c r="P109" s="124"/>
      <c r="Q109" s="124"/>
      <c r="R109" s="124" t="s">
        <v>18</v>
      </c>
      <c r="S109" s="124"/>
      <c r="T109" s="124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P109" s="138"/>
      <c r="AQ109" s="138"/>
      <c r="AR109" s="138" t="s">
        <v>100</v>
      </c>
      <c r="AS109" s="138"/>
      <c r="AT109" s="138"/>
      <c r="AU109" s="139" t="s">
        <v>47</v>
      </c>
      <c r="AV109" s="140"/>
      <c r="AW109" s="141"/>
      <c r="AX109" s="139" t="s">
        <v>102</v>
      </c>
      <c r="AY109" s="140"/>
      <c r="AZ109" s="140"/>
      <c r="BA109" s="140"/>
      <c r="BB109" s="37" t="s">
        <v>41</v>
      </c>
      <c r="BC109" s="140" t="s">
        <v>101</v>
      </c>
      <c r="BD109" s="140"/>
      <c r="BE109" s="140"/>
      <c r="BF109" s="141"/>
      <c r="BG109" s="25"/>
      <c r="BH109" s="7"/>
      <c r="BI109" s="8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8"/>
      <c r="BY109" s="8"/>
      <c r="BZ109" s="30" t="s">
        <v>94</v>
      </c>
      <c r="CA109" s="30" t="s">
        <v>115</v>
      </c>
      <c r="CB109" s="29"/>
      <c r="CC109" s="29"/>
    </row>
    <row r="110" spans="1:81" s="1" customFormat="1" ht="9" customHeight="1">
      <c r="A110" s="21"/>
      <c r="B110" s="24"/>
      <c r="C110" s="25"/>
      <c r="D110" s="15"/>
      <c r="E110" s="15"/>
      <c r="O110" s="15"/>
      <c r="P110" s="15"/>
      <c r="Q110" s="15"/>
      <c r="R110" s="15"/>
      <c r="S110" s="15"/>
      <c r="T110" s="15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P110" s="138">
        <v>0</v>
      </c>
      <c r="AQ110" s="138"/>
      <c r="AR110" s="137"/>
      <c r="AS110" s="137"/>
      <c r="AT110" s="137"/>
      <c r="AU110" s="137"/>
      <c r="AV110" s="137"/>
      <c r="AW110" s="137"/>
      <c r="AX110" s="275"/>
      <c r="AY110" s="272"/>
      <c r="AZ110" s="272"/>
      <c r="BA110" s="272"/>
      <c r="BB110" s="37" t="s">
        <v>41</v>
      </c>
      <c r="BC110" s="271"/>
      <c r="BD110" s="272"/>
      <c r="BE110" s="272"/>
      <c r="BF110" s="273"/>
      <c r="BG110" s="25"/>
      <c r="BH110" s="7"/>
      <c r="BI110" s="8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8"/>
      <c r="BY110" s="8"/>
      <c r="BZ110" s="30" t="s">
        <v>92</v>
      </c>
      <c r="CA110" s="30" t="s">
        <v>116</v>
      </c>
      <c r="CB110" s="29"/>
      <c r="CC110" s="29"/>
    </row>
    <row r="111" spans="1:81" s="1" customFormat="1" ht="9" customHeight="1">
      <c r="A111" s="21"/>
      <c r="B111" s="24"/>
      <c r="C111" s="25"/>
      <c r="D111" s="121"/>
      <c r="E111" s="121"/>
      <c r="F111" s="123"/>
      <c r="G111" s="123"/>
      <c r="H111" s="123"/>
      <c r="I111" s="123"/>
      <c r="J111" s="123"/>
      <c r="K111" s="123"/>
      <c r="L111" s="123"/>
      <c r="M111" s="123"/>
      <c r="N111" s="123"/>
      <c r="O111" s="122"/>
      <c r="P111" s="122"/>
      <c r="Q111" s="122"/>
      <c r="R111" s="122"/>
      <c r="S111" s="122"/>
      <c r="T111" s="122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P111" s="138">
        <v>1</v>
      </c>
      <c r="AQ111" s="138"/>
      <c r="AR111" s="137"/>
      <c r="AS111" s="137"/>
      <c r="AT111" s="137"/>
      <c r="AU111" s="137"/>
      <c r="AV111" s="137"/>
      <c r="AW111" s="137"/>
      <c r="AX111" s="275"/>
      <c r="AY111" s="272"/>
      <c r="AZ111" s="272"/>
      <c r="BA111" s="272"/>
      <c r="BB111" s="37" t="s">
        <v>41</v>
      </c>
      <c r="BC111" s="271"/>
      <c r="BD111" s="272"/>
      <c r="BE111" s="272"/>
      <c r="BF111" s="273"/>
      <c r="BG111" s="25"/>
      <c r="BH111" s="7"/>
      <c r="BI111" s="8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8"/>
      <c r="BY111" s="8"/>
      <c r="BZ111" s="29"/>
      <c r="CA111" s="29"/>
      <c r="CB111" s="29"/>
      <c r="CC111" s="29"/>
    </row>
    <row r="112" spans="1:81" s="1" customFormat="1" ht="9" customHeight="1">
      <c r="A112" s="21"/>
      <c r="B112" s="24"/>
      <c r="C112" s="25"/>
      <c r="D112" s="121"/>
      <c r="E112" s="121"/>
      <c r="F112" s="123"/>
      <c r="G112" s="123"/>
      <c r="H112" s="123"/>
      <c r="I112" s="123"/>
      <c r="J112" s="123"/>
      <c r="K112" s="123"/>
      <c r="L112" s="123"/>
      <c r="M112" s="123"/>
      <c r="N112" s="123"/>
      <c r="O112" s="122"/>
      <c r="P112" s="122"/>
      <c r="Q112" s="122"/>
      <c r="R112" s="122"/>
      <c r="S112" s="122"/>
      <c r="T112" s="122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P112" s="138">
        <v>2</v>
      </c>
      <c r="AQ112" s="138"/>
      <c r="AR112" s="137"/>
      <c r="AS112" s="137"/>
      <c r="AT112" s="137"/>
      <c r="AU112" s="137"/>
      <c r="AV112" s="137"/>
      <c r="AW112" s="137"/>
      <c r="AX112" s="275"/>
      <c r="AY112" s="272"/>
      <c r="AZ112" s="272"/>
      <c r="BA112" s="272"/>
      <c r="BB112" s="37" t="s">
        <v>41</v>
      </c>
      <c r="BC112" s="271"/>
      <c r="BD112" s="272"/>
      <c r="BE112" s="272"/>
      <c r="BF112" s="273"/>
      <c r="BG112" s="25"/>
      <c r="BH112" s="7"/>
      <c r="BI112" s="8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8"/>
      <c r="BY112" s="8"/>
      <c r="BZ112" s="29"/>
      <c r="CA112" s="29"/>
      <c r="CB112" s="29"/>
      <c r="CC112" s="29"/>
    </row>
    <row r="113" spans="1:81" s="1" customFormat="1" ht="9" customHeight="1">
      <c r="A113" s="21"/>
      <c r="B113" s="24"/>
      <c r="C113" s="25"/>
      <c r="D113" s="121"/>
      <c r="E113" s="121"/>
      <c r="F113" s="126"/>
      <c r="G113" s="126"/>
      <c r="H113" s="126"/>
      <c r="I113" s="126"/>
      <c r="J113" s="126"/>
      <c r="K113" s="126"/>
      <c r="L113" s="126"/>
      <c r="M113" s="126"/>
      <c r="N113" s="126"/>
      <c r="O113" s="121"/>
      <c r="P113" s="121"/>
      <c r="Q113" s="121"/>
      <c r="R113" s="121"/>
      <c r="S113" s="121"/>
      <c r="T113" s="121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P113" s="138">
        <v>3</v>
      </c>
      <c r="AQ113" s="138"/>
      <c r="AR113" s="137"/>
      <c r="AS113" s="137"/>
      <c r="AT113" s="137"/>
      <c r="AU113" s="137"/>
      <c r="AV113" s="137"/>
      <c r="AW113" s="137"/>
      <c r="AX113" s="275"/>
      <c r="AY113" s="272"/>
      <c r="AZ113" s="272"/>
      <c r="BA113" s="272"/>
      <c r="BB113" s="37" t="s">
        <v>41</v>
      </c>
      <c r="BC113" s="271"/>
      <c r="BD113" s="272"/>
      <c r="BE113" s="272"/>
      <c r="BF113" s="273"/>
      <c r="BG113" s="25"/>
      <c r="BH113" s="11"/>
      <c r="BI113" s="8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8"/>
      <c r="BY113" s="8"/>
      <c r="BZ113" s="29"/>
      <c r="CA113" s="29"/>
      <c r="CB113" s="29"/>
      <c r="CC113" s="29"/>
    </row>
    <row r="114" spans="1:81" s="1" customFormat="1" ht="9" customHeight="1">
      <c r="A114" s="21"/>
      <c r="B114" s="24"/>
      <c r="C114" s="25"/>
      <c r="D114" s="121"/>
      <c r="E114" s="121"/>
      <c r="F114" s="126"/>
      <c r="G114" s="126"/>
      <c r="H114" s="126"/>
      <c r="I114" s="126"/>
      <c r="J114" s="126"/>
      <c r="K114" s="126"/>
      <c r="L114" s="126"/>
      <c r="M114" s="126"/>
      <c r="N114" s="126"/>
      <c r="O114" s="121"/>
      <c r="P114" s="121"/>
      <c r="Q114" s="121"/>
      <c r="R114" s="121"/>
      <c r="S114" s="121"/>
      <c r="T114" s="121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P114" s="138">
        <v>4</v>
      </c>
      <c r="AQ114" s="138"/>
      <c r="AR114" s="137"/>
      <c r="AS114" s="137"/>
      <c r="AT114" s="137"/>
      <c r="AU114" s="137"/>
      <c r="AV114" s="137"/>
      <c r="AW114" s="137"/>
      <c r="AX114" s="275"/>
      <c r="AY114" s="272"/>
      <c r="AZ114" s="272"/>
      <c r="BA114" s="272"/>
      <c r="BB114" s="37" t="s">
        <v>41</v>
      </c>
      <c r="BC114" s="271"/>
      <c r="BD114" s="272"/>
      <c r="BE114" s="272"/>
      <c r="BF114" s="273"/>
      <c r="BG114" s="25"/>
      <c r="BH114" s="11"/>
      <c r="BI114" s="8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8"/>
      <c r="BY114" s="8"/>
      <c r="BZ114" s="29"/>
      <c r="CA114" s="29"/>
      <c r="CB114" s="29"/>
      <c r="CC114" s="29"/>
    </row>
    <row r="115" spans="1:81" s="1" customFormat="1" ht="9" customHeight="1">
      <c r="A115" s="21"/>
      <c r="B115" s="24"/>
      <c r="C115" s="25"/>
      <c r="D115" s="121"/>
      <c r="E115" s="121"/>
      <c r="F115" s="126"/>
      <c r="G115" s="126"/>
      <c r="H115" s="126"/>
      <c r="I115" s="126"/>
      <c r="J115" s="126"/>
      <c r="K115" s="126"/>
      <c r="L115" s="126"/>
      <c r="M115" s="126"/>
      <c r="N115" s="126"/>
      <c r="O115" s="121"/>
      <c r="P115" s="121"/>
      <c r="Q115" s="121"/>
      <c r="R115" s="121"/>
      <c r="S115" s="121"/>
      <c r="T115" s="121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P115" s="138">
        <v>5</v>
      </c>
      <c r="AQ115" s="138"/>
      <c r="AR115" s="137"/>
      <c r="AS115" s="137"/>
      <c r="AT115" s="137"/>
      <c r="AU115" s="137"/>
      <c r="AV115" s="137"/>
      <c r="AW115" s="137"/>
      <c r="AX115" s="275"/>
      <c r="AY115" s="272"/>
      <c r="AZ115" s="272"/>
      <c r="BA115" s="272"/>
      <c r="BB115" s="37" t="s">
        <v>41</v>
      </c>
      <c r="BC115" s="271"/>
      <c r="BD115" s="272"/>
      <c r="BE115" s="272"/>
      <c r="BF115" s="273"/>
      <c r="BG115" s="25"/>
      <c r="BH115" s="7"/>
      <c r="BI115" s="8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8"/>
      <c r="BY115" s="8"/>
      <c r="BZ115" s="29"/>
      <c r="CA115" s="29"/>
      <c r="CB115" s="29"/>
      <c r="CC115" s="29"/>
    </row>
    <row r="116" spans="1:81" s="1" customFormat="1" ht="9" customHeight="1">
      <c r="A116" s="21"/>
      <c r="B116" s="24"/>
      <c r="C116" s="25"/>
      <c r="D116" s="121"/>
      <c r="E116" s="121"/>
      <c r="F116" s="126"/>
      <c r="G116" s="126"/>
      <c r="H116" s="126"/>
      <c r="I116" s="126"/>
      <c r="J116" s="126"/>
      <c r="K116" s="126"/>
      <c r="L116" s="126"/>
      <c r="M116" s="126"/>
      <c r="N116" s="126"/>
      <c r="O116" s="121"/>
      <c r="P116" s="121"/>
      <c r="Q116" s="121"/>
      <c r="R116" s="121"/>
      <c r="S116" s="121"/>
      <c r="T116" s="121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P116" s="138">
        <v>6</v>
      </c>
      <c r="AQ116" s="138"/>
      <c r="AR116" s="137"/>
      <c r="AS116" s="137"/>
      <c r="AT116" s="137"/>
      <c r="AU116" s="137"/>
      <c r="AV116" s="137"/>
      <c r="AW116" s="137"/>
      <c r="AX116" s="275"/>
      <c r="AY116" s="272"/>
      <c r="AZ116" s="272"/>
      <c r="BA116" s="272"/>
      <c r="BB116" s="37" t="s">
        <v>41</v>
      </c>
      <c r="BC116" s="271"/>
      <c r="BD116" s="272"/>
      <c r="BE116" s="272"/>
      <c r="BF116" s="273"/>
      <c r="BG116" s="25"/>
      <c r="BH116" s="7"/>
      <c r="BI116" s="8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8"/>
      <c r="BY116" s="8"/>
      <c r="BZ116" s="29"/>
      <c r="CA116" s="29"/>
      <c r="CB116" s="29"/>
      <c r="CC116" s="29"/>
    </row>
    <row r="117" spans="1:81" s="1" customFormat="1" ht="9" customHeight="1">
      <c r="A117" s="21"/>
      <c r="B117" s="24"/>
      <c r="C117" s="25"/>
      <c r="D117" s="121"/>
      <c r="E117" s="121"/>
      <c r="F117" s="126"/>
      <c r="G117" s="126"/>
      <c r="H117" s="126"/>
      <c r="I117" s="126"/>
      <c r="J117" s="126"/>
      <c r="K117" s="126"/>
      <c r="L117" s="126"/>
      <c r="M117" s="126"/>
      <c r="N117" s="126"/>
      <c r="O117" s="121"/>
      <c r="P117" s="121"/>
      <c r="Q117" s="121"/>
      <c r="R117" s="121"/>
      <c r="S117" s="121"/>
      <c r="T117" s="121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P117" s="138">
        <v>7</v>
      </c>
      <c r="AQ117" s="138"/>
      <c r="AR117" s="137"/>
      <c r="AS117" s="137"/>
      <c r="AT117" s="137"/>
      <c r="AU117" s="137"/>
      <c r="AV117" s="137"/>
      <c r="AW117" s="137"/>
      <c r="AX117" s="275"/>
      <c r="AY117" s="272"/>
      <c r="AZ117" s="272"/>
      <c r="BA117" s="272"/>
      <c r="BB117" s="37" t="s">
        <v>41</v>
      </c>
      <c r="BC117" s="271"/>
      <c r="BD117" s="272"/>
      <c r="BE117" s="272"/>
      <c r="BF117" s="273"/>
      <c r="BG117" s="25"/>
      <c r="BH117" s="7"/>
      <c r="BI117" s="8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8"/>
      <c r="BY117" s="8"/>
      <c r="BZ117" s="29"/>
      <c r="CA117" s="29"/>
      <c r="CB117" s="29"/>
      <c r="CC117" s="29"/>
    </row>
    <row r="118" spans="1:81" s="1" customFormat="1" ht="9" customHeight="1">
      <c r="A118" s="21"/>
      <c r="B118" s="24"/>
      <c r="C118" s="25"/>
      <c r="D118" s="121"/>
      <c r="E118" s="121"/>
      <c r="F118" s="126"/>
      <c r="G118" s="126"/>
      <c r="H118" s="126"/>
      <c r="I118" s="126"/>
      <c r="J118" s="126"/>
      <c r="K118" s="126"/>
      <c r="L118" s="126"/>
      <c r="M118" s="126"/>
      <c r="N118" s="126"/>
      <c r="O118" s="121"/>
      <c r="P118" s="121"/>
      <c r="Q118" s="121"/>
      <c r="R118" s="121"/>
      <c r="S118" s="121"/>
      <c r="T118" s="121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P118" s="138">
        <v>8</v>
      </c>
      <c r="AQ118" s="138"/>
      <c r="AR118" s="137"/>
      <c r="AS118" s="137"/>
      <c r="AT118" s="137"/>
      <c r="AU118" s="137"/>
      <c r="AV118" s="137"/>
      <c r="AW118" s="137"/>
      <c r="AX118" s="275"/>
      <c r="AY118" s="272"/>
      <c r="AZ118" s="272"/>
      <c r="BA118" s="272"/>
      <c r="BB118" s="37" t="s">
        <v>41</v>
      </c>
      <c r="BC118" s="271"/>
      <c r="BD118" s="272"/>
      <c r="BE118" s="272"/>
      <c r="BF118" s="273"/>
      <c r="BG118" s="25"/>
      <c r="BH118" s="7"/>
      <c r="BI118" s="8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8"/>
      <c r="BY118" s="8"/>
      <c r="BZ118" s="29"/>
      <c r="CA118" s="29"/>
      <c r="CB118" s="29"/>
      <c r="CC118" s="29"/>
    </row>
    <row r="119" spans="1:81" s="1" customFormat="1" ht="9" customHeight="1">
      <c r="A119" s="21"/>
      <c r="B119" s="24"/>
      <c r="C119" s="25"/>
      <c r="D119" s="121"/>
      <c r="E119" s="121"/>
      <c r="F119" s="126"/>
      <c r="G119" s="126"/>
      <c r="H119" s="126"/>
      <c r="I119" s="126"/>
      <c r="J119" s="126"/>
      <c r="K119" s="126"/>
      <c r="L119" s="126"/>
      <c r="M119" s="126"/>
      <c r="N119" s="126"/>
      <c r="O119" s="121"/>
      <c r="P119" s="121"/>
      <c r="Q119" s="121"/>
      <c r="R119" s="121"/>
      <c r="S119" s="121"/>
      <c r="T119" s="121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P119" s="138">
        <v>9</v>
      </c>
      <c r="AQ119" s="138"/>
      <c r="AR119" s="137"/>
      <c r="AS119" s="137"/>
      <c r="AT119" s="137"/>
      <c r="AU119" s="137"/>
      <c r="AV119" s="137"/>
      <c r="AW119" s="137"/>
      <c r="AX119" s="275"/>
      <c r="AY119" s="272"/>
      <c r="AZ119" s="272"/>
      <c r="BA119" s="272"/>
      <c r="BB119" s="37" t="s">
        <v>41</v>
      </c>
      <c r="BC119" s="271"/>
      <c r="BD119" s="272"/>
      <c r="BE119" s="272"/>
      <c r="BF119" s="273"/>
      <c r="BG119" s="25"/>
      <c r="BH119" s="16"/>
      <c r="BI119" s="8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8"/>
      <c r="BY119" s="8"/>
      <c r="BZ119" s="29"/>
      <c r="CA119" s="29"/>
      <c r="CB119" s="29"/>
      <c r="CC119" s="29"/>
    </row>
    <row r="120" spans="1:81" s="1" customFormat="1" ht="9" customHeight="1">
      <c r="A120" s="21"/>
      <c r="B120" s="24"/>
      <c r="C120" s="25"/>
      <c r="BG120" s="25"/>
      <c r="BH120" s="7"/>
      <c r="BI120" s="8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8"/>
      <c r="BY120" s="8"/>
      <c r="BZ120" s="29"/>
      <c r="CA120" s="29"/>
      <c r="CB120" s="29"/>
      <c r="CC120" s="29"/>
    </row>
    <row r="121" spans="1:81" s="1" customFormat="1" ht="9" customHeight="1">
      <c r="A121" s="21"/>
      <c r="B121" s="24"/>
      <c r="C121" s="25"/>
      <c r="BG121" s="25"/>
      <c r="BH121" s="7"/>
      <c r="BI121" s="8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8"/>
      <c r="BY121" s="8"/>
      <c r="BZ121" s="29"/>
      <c r="CA121" s="29"/>
      <c r="CB121" s="29"/>
      <c r="CC121" s="29"/>
    </row>
    <row r="122" spans="1:81" s="1" customFormat="1" ht="9" customHeight="1">
      <c r="A122" s="21"/>
      <c r="B122" s="24"/>
      <c r="C122" s="25"/>
      <c r="D122" s="129" t="s">
        <v>51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W122" s="142" t="s">
        <v>63</v>
      </c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P122" s="269" t="s">
        <v>195</v>
      </c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5"/>
      <c r="BH122" s="7"/>
      <c r="BI122" s="8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8"/>
      <c r="BY122" s="8"/>
      <c r="BZ122" s="29"/>
      <c r="CA122" s="29"/>
      <c r="CB122" s="29"/>
      <c r="CC122" s="29"/>
    </row>
    <row r="123" spans="1:81" s="1" customFormat="1" ht="9" customHeight="1">
      <c r="A123" s="21"/>
      <c r="B123" s="24"/>
      <c r="C123" s="25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5"/>
      <c r="BH123" s="7"/>
      <c r="BI123" s="8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8"/>
      <c r="BY123" s="8"/>
      <c r="BZ123" s="29"/>
      <c r="CA123" s="29"/>
      <c r="CB123" s="29"/>
      <c r="CC123" s="29"/>
    </row>
    <row r="124" spans="1:81" s="1" customFormat="1" ht="9" customHeight="1">
      <c r="A124" s="21"/>
      <c r="B124" s="24"/>
      <c r="C124" s="25"/>
      <c r="D124" s="124" t="s">
        <v>96</v>
      </c>
      <c r="E124" s="124"/>
      <c r="F124" s="125" t="s">
        <v>8</v>
      </c>
      <c r="G124" s="125"/>
      <c r="H124" s="125"/>
      <c r="I124" s="125"/>
      <c r="J124" s="125"/>
      <c r="K124" s="125"/>
      <c r="L124" s="125"/>
      <c r="M124" s="125"/>
      <c r="N124" s="125"/>
      <c r="O124" s="124" t="s">
        <v>95</v>
      </c>
      <c r="P124" s="124"/>
      <c r="Q124" s="124"/>
      <c r="R124" s="124" t="s">
        <v>18</v>
      </c>
      <c r="S124" s="124"/>
      <c r="T124" s="124"/>
      <c r="W124" s="136" t="s">
        <v>221</v>
      </c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5"/>
      <c r="BH124" s="7"/>
      <c r="BI124" s="8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8"/>
      <c r="BY124" s="8"/>
      <c r="BZ124" s="29"/>
      <c r="CA124" s="29"/>
      <c r="CB124" s="29"/>
      <c r="CC124" s="29"/>
    </row>
    <row r="125" spans="1:81" s="1" customFormat="1" ht="9" customHeight="1">
      <c r="A125" s="21"/>
      <c r="B125" s="24"/>
      <c r="C125" s="25"/>
      <c r="D125" s="15"/>
      <c r="E125" s="15"/>
      <c r="O125" s="15"/>
      <c r="P125" s="15"/>
      <c r="Q125" s="15"/>
      <c r="R125" s="15"/>
      <c r="S125" s="15"/>
      <c r="T125" s="15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5"/>
      <c r="BH125" s="7"/>
      <c r="BI125" s="8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8"/>
      <c r="BY125" s="8"/>
      <c r="BZ125" s="29"/>
      <c r="CA125" s="29"/>
      <c r="CB125" s="29"/>
      <c r="CC125" s="29"/>
    </row>
    <row r="126" spans="1:81" s="1" customFormat="1" ht="9" customHeight="1">
      <c r="A126" s="21"/>
      <c r="B126" s="24"/>
      <c r="C126" s="25"/>
      <c r="D126" s="122"/>
      <c r="E126" s="122"/>
      <c r="F126" s="123"/>
      <c r="G126" s="123"/>
      <c r="H126" s="123"/>
      <c r="I126" s="123"/>
      <c r="J126" s="123"/>
      <c r="K126" s="123"/>
      <c r="L126" s="123"/>
      <c r="M126" s="123"/>
      <c r="N126" s="123"/>
      <c r="O126" s="122"/>
      <c r="P126" s="122"/>
      <c r="Q126" s="122"/>
      <c r="R126" s="122"/>
      <c r="S126" s="122"/>
      <c r="T126" s="122"/>
      <c r="W126" s="136" t="s">
        <v>218</v>
      </c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5"/>
      <c r="BH126" s="7"/>
      <c r="BI126" s="8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8"/>
      <c r="BY126" s="8"/>
      <c r="BZ126" s="29"/>
      <c r="CA126" s="29"/>
      <c r="CB126" s="29"/>
      <c r="CC126" s="29"/>
    </row>
    <row r="127" spans="1:81" s="1" customFormat="1" ht="9" customHeight="1">
      <c r="A127" s="21"/>
      <c r="B127" s="24"/>
      <c r="C127" s="25"/>
      <c r="D127" s="122"/>
      <c r="E127" s="122"/>
      <c r="F127" s="123"/>
      <c r="G127" s="123"/>
      <c r="H127" s="123"/>
      <c r="I127" s="123"/>
      <c r="J127" s="123"/>
      <c r="K127" s="123"/>
      <c r="L127" s="123"/>
      <c r="M127" s="123"/>
      <c r="N127" s="123"/>
      <c r="O127" s="122"/>
      <c r="P127" s="122"/>
      <c r="Q127" s="122"/>
      <c r="R127" s="122"/>
      <c r="S127" s="122"/>
      <c r="T127" s="122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5"/>
      <c r="BH127" s="7"/>
      <c r="BI127" s="8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8"/>
      <c r="BY127" s="8"/>
      <c r="BZ127" s="29"/>
      <c r="CA127" s="29"/>
      <c r="CB127" s="29"/>
      <c r="CC127" s="29"/>
    </row>
    <row r="128" spans="1:81" s="1" customFormat="1" ht="9" customHeight="1">
      <c r="A128" s="21"/>
      <c r="B128" s="24"/>
      <c r="C128" s="25"/>
      <c r="D128" s="122"/>
      <c r="E128" s="122"/>
      <c r="F128" s="123"/>
      <c r="G128" s="123"/>
      <c r="H128" s="123"/>
      <c r="I128" s="123"/>
      <c r="J128" s="123"/>
      <c r="K128" s="123"/>
      <c r="L128" s="123"/>
      <c r="M128" s="123"/>
      <c r="N128" s="123"/>
      <c r="O128" s="122"/>
      <c r="P128" s="122"/>
      <c r="Q128" s="122"/>
      <c r="R128" s="122"/>
      <c r="S128" s="122"/>
      <c r="T128" s="12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5"/>
      <c r="BH128" s="7"/>
      <c r="BI128" s="8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8"/>
      <c r="BY128" s="8"/>
      <c r="BZ128" s="29"/>
      <c r="CA128" s="29"/>
      <c r="CB128" s="29"/>
      <c r="CC128" s="29"/>
    </row>
    <row r="129" spans="1:81" s="1" customFormat="1" ht="9" customHeight="1">
      <c r="A129" s="21"/>
      <c r="B129" s="24"/>
      <c r="C129" s="25"/>
      <c r="D129" s="122"/>
      <c r="E129" s="122"/>
      <c r="F129" s="123"/>
      <c r="G129" s="123"/>
      <c r="H129" s="123"/>
      <c r="I129" s="123"/>
      <c r="J129" s="123"/>
      <c r="K129" s="123"/>
      <c r="L129" s="123"/>
      <c r="M129" s="123"/>
      <c r="N129" s="123"/>
      <c r="O129" s="122"/>
      <c r="P129" s="122"/>
      <c r="Q129" s="122"/>
      <c r="R129" s="122"/>
      <c r="S129" s="122"/>
      <c r="T129" s="122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5"/>
      <c r="BH129" s="7"/>
      <c r="BI129" s="8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8"/>
      <c r="BY129" s="8"/>
      <c r="BZ129" s="29"/>
      <c r="CA129" s="29"/>
      <c r="CB129" s="29"/>
      <c r="CC129" s="29"/>
    </row>
    <row r="130" spans="1:81" s="1" customFormat="1" ht="9" customHeight="1">
      <c r="A130" s="21"/>
      <c r="B130" s="24"/>
      <c r="C130" s="25"/>
      <c r="D130" s="122"/>
      <c r="E130" s="122"/>
      <c r="F130" s="123"/>
      <c r="G130" s="123"/>
      <c r="H130" s="123"/>
      <c r="I130" s="123"/>
      <c r="J130" s="123"/>
      <c r="K130" s="123"/>
      <c r="L130" s="123"/>
      <c r="M130" s="123"/>
      <c r="N130" s="123"/>
      <c r="O130" s="122"/>
      <c r="P130" s="122"/>
      <c r="Q130" s="122"/>
      <c r="R130" s="122"/>
      <c r="S130" s="122"/>
      <c r="T130" s="122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P130" s="269" t="s">
        <v>196</v>
      </c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5"/>
      <c r="BH130" s="7"/>
      <c r="BI130" s="8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8"/>
      <c r="BY130" s="8"/>
      <c r="BZ130" s="29"/>
      <c r="CA130" s="29"/>
      <c r="CB130" s="29"/>
      <c r="CC130" s="29"/>
    </row>
    <row r="131" spans="1:81" s="1" customFormat="1" ht="9" customHeight="1">
      <c r="A131" s="21"/>
      <c r="B131" s="24"/>
      <c r="C131" s="25"/>
      <c r="D131" s="127"/>
      <c r="E131" s="127"/>
      <c r="F131" s="128"/>
      <c r="G131" s="128"/>
      <c r="H131" s="128"/>
      <c r="I131" s="128"/>
      <c r="J131" s="128"/>
      <c r="K131" s="128"/>
      <c r="L131" s="128"/>
      <c r="M131" s="128"/>
      <c r="N131" s="128"/>
      <c r="O131" s="127"/>
      <c r="P131" s="127"/>
      <c r="Q131" s="127"/>
      <c r="R131" s="127"/>
      <c r="S131" s="127"/>
      <c r="T131" s="127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5"/>
      <c r="BH131" s="7"/>
      <c r="BI131" s="8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8"/>
      <c r="BY131" s="8"/>
      <c r="BZ131" s="29"/>
      <c r="CA131" s="29"/>
      <c r="CB131" s="29"/>
      <c r="CC131" s="29"/>
    </row>
    <row r="132" spans="1:81" s="1" customFormat="1" ht="9" customHeight="1">
      <c r="A132" s="21"/>
      <c r="B132" s="24"/>
      <c r="C132" s="25"/>
      <c r="D132" s="127"/>
      <c r="E132" s="127"/>
      <c r="F132" s="128"/>
      <c r="G132" s="128"/>
      <c r="H132" s="128"/>
      <c r="I132" s="128"/>
      <c r="J132" s="128"/>
      <c r="K132" s="128"/>
      <c r="L132" s="128"/>
      <c r="M132" s="128"/>
      <c r="N132" s="128"/>
      <c r="O132" s="127"/>
      <c r="P132" s="127"/>
      <c r="Q132" s="127"/>
      <c r="R132" s="127"/>
      <c r="S132" s="127"/>
      <c r="T132" s="127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5"/>
      <c r="BH132" s="7"/>
      <c r="BI132" s="8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8"/>
      <c r="BY132" s="8"/>
      <c r="BZ132" s="29"/>
      <c r="CA132" s="29"/>
      <c r="CB132" s="29"/>
      <c r="CC132" s="29"/>
    </row>
    <row r="133" spans="1:81" s="1" customFormat="1" ht="9" customHeight="1">
      <c r="A133" s="21"/>
      <c r="B133" s="24"/>
      <c r="C133" s="25"/>
      <c r="D133" s="122"/>
      <c r="E133" s="122"/>
      <c r="F133" s="123"/>
      <c r="G133" s="123"/>
      <c r="H133" s="123"/>
      <c r="I133" s="123"/>
      <c r="J133" s="123"/>
      <c r="K133" s="123"/>
      <c r="L133" s="123"/>
      <c r="M133" s="123"/>
      <c r="N133" s="123"/>
      <c r="O133" s="127"/>
      <c r="P133" s="127"/>
      <c r="Q133" s="127"/>
      <c r="R133" s="127"/>
      <c r="S133" s="127"/>
      <c r="T133" s="127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5"/>
      <c r="BH133" s="7"/>
      <c r="BI133" s="8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8"/>
      <c r="BY133" s="8"/>
      <c r="BZ133" s="29"/>
      <c r="CA133" s="29"/>
      <c r="CB133" s="29"/>
      <c r="CC133" s="29"/>
    </row>
    <row r="134" spans="1:81" s="1" customFormat="1" ht="9" customHeight="1">
      <c r="A134" s="21"/>
      <c r="B134" s="24"/>
      <c r="C134" s="25"/>
      <c r="D134" s="122"/>
      <c r="E134" s="122"/>
      <c r="F134" s="123"/>
      <c r="G134" s="123"/>
      <c r="H134" s="123"/>
      <c r="I134" s="123"/>
      <c r="J134" s="123"/>
      <c r="K134" s="123"/>
      <c r="L134" s="123"/>
      <c r="M134" s="123"/>
      <c r="N134" s="123"/>
      <c r="O134" s="127"/>
      <c r="P134" s="127"/>
      <c r="Q134" s="127"/>
      <c r="R134" s="127"/>
      <c r="S134" s="127"/>
      <c r="T134" s="12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5"/>
      <c r="BH134" s="7"/>
      <c r="BI134" s="8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8"/>
      <c r="BY134" s="8"/>
      <c r="BZ134" s="29"/>
      <c r="CA134" s="29"/>
      <c r="CB134" s="29"/>
      <c r="CC134" s="29"/>
    </row>
    <row r="135" spans="1:81" s="1" customFormat="1" ht="9" customHeight="1">
      <c r="A135" s="21"/>
      <c r="B135" s="24"/>
      <c r="C135" s="25"/>
      <c r="D135" s="127"/>
      <c r="E135" s="127"/>
      <c r="F135" s="128"/>
      <c r="G135" s="128"/>
      <c r="H135" s="128"/>
      <c r="I135" s="128"/>
      <c r="J135" s="128"/>
      <c r="K135" s="128"/>
      <c r="L135" s="128"/>
      <c r="M135" s="128"/>
      <c r="N135" s="128"/>
      <c r="O135" s="127"/>
      <c r="P135" s="127"/>
      <c r="Q135" s="127"/>
      <c r="R135" s="127"/>
      <c r="S135" s="127"/>
      <c r="T135" s="127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5"/>
      <c r="BH135" s="7"/>
      <c r="BI135" s="8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8"/>
      <c r="BY135" s="8"/>
      <c r="BZ135" s="29"/>
      <c r="CA135" s="29"/>
      <c r="CB135" s="29"/>
      <c r="CC135" s="29"/>
    </row>
    <row r="136" spans="1:81" s="1" customFormat="1" ht="9" customHeight="1">
      <c r="A136" s="21"/>
      <c r="B136" s="24"/>
      <c r="C136" s="25"/>
      <c r="D136" s="127"/>
      <c r="E136" s="127"/>
      <c r="F136" s="128"/>
      <c r="G136" s="128"/>
      <c r="H136" s="128"/>
      <c r="I136" s="128"/>
      <c r="J136" s="128"/>
      <c r="K136" s="128"/>
      <c r="L136" s="128"/>
      <c r="M136" s="128"/>
      <c r="N136" s="128"/>
      <c r="O136" s="127"/>
      <c r="P136" s="127"/>
      <c r="Q136" s="127"/>
      <c r="R136" s="127"/>
      <c r="S136" s="127"/>
      <c r="T136" s="127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5"/>
      <c r="BH136" s="7"/>
      <c r="BI136" s="8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8"/>
      <c r="BY136" s="8"/>
      <c r="BZ136" s="29"/>
      <c r="CA136" s="29"/>
      <c r="CB136" s="29"/>
      <c r="CC136" s="29"/>
    </row>
    <row r="137" spans="1:81" s="1" customFormat="1" ht="9" customHeight="1">
      <c r="A137" s="21"/>
      <c r="B137" s="24"/>
      <c r="C137" s="25"/>
      <c r="D137" s="122"/>
      <c r="E137" s="122"/>
      <c r="F137" s="123"/>
      <c r="G137" s="123"/>
      <c r="H137" s="123"/>
      <c r="I137" s="123"/>
      <c r="J137" s="123"/>
      <c r="K137" s="123"/>
      <c r="L137" s="123"/>
      <c r="M137" s="123"/>
      <c r="N137" s="123"/>
      <c r="O137" s="127"/>
      <c r="P137" s="127"/>
      <c r="Q137" s="127"/>
      <c r="R137" s="127"/>
      <c r="S137" s="127"/>
      <c r="T137" s="127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5"/>
      <c r="BH137" s="7"/>
      <c r="BI137" s="8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8"/>
      <c r="BY137" s="8"/>
      <c r="BZ137" s="29"/>
      <c r="CA137" s="29"/>
      <c r="CB137" s="29"/>
      <c r="CC137" s="29"/>
    </row>
    <row r="138" spans="1:81" s="1" customFormat="1" ht="9" customHeight="1">
      <c r="A138" s="21"/>
      <c r="B138" s="24"/>
      <c r="C138" s="25"/>
      <c r="D138" s="127"/>
      <c r="E138" s="127"/>
      <c r="F138" s="123"/>
      <c r="G138" s="123"/>
      <c r="H138" s="123"/>
      <c r="I138" s="123"/>
      <c r="J138" s="123"/>
      <c r="K138" s="123"/>
      <c r="L138" s="123"/>
      <c r="M138" s="123"/>
      <c r="N138" s="123"/>
      <c r="O138" s="127"/>
      <c r="P138" s="127"/>
      <c r="Q138" s="127"/>
      <c r="R138" s="127"/>
      <c r="S138" s="127"/>
      <c r="T138" s="12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P138" s="269" t="s">
        <v>197</v>
      </c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5"/>
      <c r="BH138" s="7"/>
      <c r="BI138" s="8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8"/>
      <c r="BY138" s="8"/>
      <c r="BZ138" s="29"/>
      <c r="CA138" s="29"/>
      <c r="CB138" s="29"/>
      <c r="CC138" s="29"/>
    </row>
    <row r="139" spans="1:81" s="1" customFormat="1" ht="9" customHeight="1">
      <c r="A139" s="21"/>
      <c r="B139" s="24"/>
      <c r="C139" s="25"/>
      <c r="D139" s="127"/>
      <c r="E139" s="127"/>
      <c r="F139" s="128"/>
      <c r="G139" s="128"/>
      <c r="H139" s="128"/>
      <c r="I139" s="128"/>
      <c r="J139" s="128"/>
      <c r="K139" s="128"/>
      <c r="L139" s="128"/>
      <c r="M139" s="128"/>
      <c r="N139" s="128"/>
      <c r="O139" s="127"/>
      <c r="P139" s="127"/>
      <c r="Q139" s="127"/>
      <c r="R139" s="127"/>
      <c r="S139" s="127"/>
      <c r="T139" s="127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5"/>
      <c r="BH139" s="7"/>
      <c r="BI139" s="8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8"/>
      <c r="BY139" s="8"/>
      <c r="BZ139" s="29"/>
      <c r="CA139" s="29"/>
      <c r="CB139" s="29"/>
      <c r="CC139" s="29"/>
    </row>
    <row r="140" spans="1:81" s="1" customFormat="1" ht="9" customHeight="1">
      <c r="A140" s="21"/>
      <c r="B140" s="24"/>
      <c r="C140" s="25"/>
      <c r="D140" s="127"/>
      <c r="E140" s="127"/>
      <c r="F140" s="123"/>
      <c r="G140" s="123"/>
      <c r="H140" s="123"/>
      <c r="I140" s="123"/>
      <c r="J140" s="123"/>
      <c r="K140" s="123"/>
      <c r="L140" s="123"/>
      <c r="M140" s="123"/>
      <c r="N140" s="123"/>
      <c r="O140" s="127"/>
      <c r="P140" s="127"/>
      <c r="Q140" s="127"/>
      <c r="R140" s="127"/>
      <c r="S140" s="127"/>
      <c r="T140" s="127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5"/>
      <c r="BH140" s="7"/>
      <c r="BI140" s="8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8"/>
      <c r="BY140" s="8"/>
      <c r="BZ140" s="29"/>
      <c r="CA140" s="29"/>
      <c r="CB140" s="29"/>
      <c r="CC140" s="29"/>
    </row>
    <row r="141" spans="1:81" s="1" customFormat="1" ht="9" customHeight="1">
      <c r="A141" s="21"/>
      <c r="B141" s="24"/>
      <c r="C141" s="25"/>
      <c r="D141" s="127"/>
      <c r="E141" s="127"/>
      <c r="F141" s="123"/>
      <c r="G141" s="123"/>
      <c r="H141" s="123"/>
      <c r="I141" s="123"/>
      <c r="J141" s="123"/>
      <c r="K141" s="123"/>
      <c r="L141" s="123"/>
      <c r="M141" s="123"/>
      <c r="N141" s="123"/>
      <c r="O141" s="127"/>
      <c r="P141" s="127"/>
      <c r="Q141" s="127"/>
      <c r="R141" s="127"/>
      <c r="S141" s="127"/>
      <c r="T141" s="127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5"/>
      <c r="BH141" s="7"/>
      <c r="BI141" s="8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8"/>
      <c r="BY141" s="8"/>
      <c r="BZ141" s="29"/>
      <c r="CA141" s="29"/>
      <c r="CB141" s="29"/>
      <c r="CC141" s="29"/>
    </row>
    <row r="142" spans="1:81" s="1" customFormat="1" ht="9" customHeight="1">
      <c r="A142" s="21"/>
      <c r="B142" s="24"/>
      <c r="C142" s="25"/>
      <c r="D142" s="127"/>
      <c r="E142" s="127"/>
      <c r="F142" s="128"/>
      <c r="G142" s="128"/>
      <c r="H142" s="128"/>
      <c r="I142" s="128"/>
      <c r="J142" s="128"/>
      <c r="K142" s="128"/>
      <c r="L142" s="128"/>
      <c r="M142" s="128"/>
      <c r="N142" s="128"/>
      <c r="O142" s="127"/>
      <c r="P142" s="127"/>
      <c r="Q142" s="127"/>
      <c r="R142" s="127"/>
      <c r="S142" s="127"/>
      <c r="T142" s="12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5"/>
      <c r="BH142" s="7"/>
      <c r="BI142" s="8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8"/>
      <c r="BY142" s="8"/>
      <c r="BZ142" s="29"/>
      <c r="CA142" s="29"/>
      <c r="CB142" s="29"/>
      <c r="CC142" s="29"/>
    </row>
    <row r="143" spans="1:81" s="1" customFormat="1" ht="9" customHeight="1">
      <c r="A143" s="21"/>
      <c r="B143" s="24"/>
      <c r="C143" s="25"/>
      <c r="D143" s="122"/>
      <c r="E143" s="122"/>
      <c r="F143" s="123"/>
      <c r="G143" s="123"/>
      <c r="H143" s="123"/>
      <c r="I143" s="123"/>
      <c r="J143" s="123"/>
      <c r="K143" s="123"/>
      <c r="L143" s="123"/>
      <c r="M143" s="123"/>
      <c r="N143" s="123"/>
      <c r="O143" s="122"/>
      <c r="P143" s="122"/>
      <c r="Q143" s="122"/>
      <c r="R143" s="127"/>
      <c r="S143" s="127"/>
      <c r="T143" s="127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5"/>
      <c r="BH143" s="7"/>
      <c r="BI143" s="8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8"/>
      <c r="BY143" s="8"/>
      <c r="BZ143" s="29"/>
      <c r="CA143" s="29"/>
      <c r="CB143" s="29"/>
      <c r="CC143" s="29"/>
    </row>
    <row r="144" spans="1:81" s="1" customFormat="1" ht="9" customHeight="1">
      <c r="A144" s="21"/>
      <c r="B144" s="24"/>
      <c r="C144" s="25"/>
      <c r="D144" s="121"/>
      <c r="E144" s="121"/>
      <c r="F144" s="126"/>
      <c r="G144" s="126"/>
      <c r="H144" s="126"/>
      <c r="I144" s="126"/>
      <c r="J144" s="126"/>
      <c r="K144" s="126"/>
      <c r="L144" s="126"/>
      <c r="M144" s="126"/>
      <c r="N144" s="126"/>
      <c r="O144" s="127"/>
      <c r="P144" s="127"/>
      <c r="Q144" s="127"/>
      <c r="R144" s="127"/>
      <c r="S144" s="127"/>
      <c r="T144" s="127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5"/>
      <c r="BH144" s="7"/>
      <c r="BI144" s="8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8"/>
      <c r="BY144" s="8"/>
      <c r="BZ144" s="29"/>
      <c r="CA144" s="29"/>
      <c r="CB144" s="29"/>
      <c r="CC144" s="29"/>
    </row>
    <row r="145" spans="1:81" s="1" customFormat="1" ht="9" customHeight="1">
      <c r="A145" s="21"/>
      <c r="B145" s="24"/>
      <c r="C145" s="25"/>
      <c r="D145" s="127"/>
      <c r="E145" s="127"/>
      <c r="F145" s="128"/>
      <c r="G145" s="128"/>
      <c r="H145" s="128"/>
      <c r="I145" s="128"/>
      <c r="J145" s="128"/>
      <c r="K145" s="128"/>
      <c r="L145" s="128"/>
      <c r="M145" s="128"/>
      <c r="N145" s="128"/>
      <c r="O145" s="127"/>
      <c r="P145" s="127"/>
      <c r="Q145" s="127"/>
      <c r="R145" s="127"/>
      <c r="S145" s="127"/>
      <c r="T145" s="127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5"/>
      <c r="BH145" s="7"/>
      <c r="BI145" s="8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8"/>
      <c r="BY145" s="8"/>
      <c r="BZ145" s="29"/>
      <c r="CA145" s="29"/>
      <c r="CB145" s="29"/>
      <c r="CC145" s="29"/>
    </row>
    <row r="146" spans="1:81" s="1" customFormat="1" ht="9" customHeight="1">
      <c r="A146" s="21"/>
      <c r="B146" s="24"/>
      <c r="C146" s="25"/>
      <c r="D146" s="127"/>
      <c r="E146" s="127"/>
      <c r="F146" s="128"/>
      <c r="G146" s="128"/>
      <c r="H146" s="128"/>
      <c r="I146" s="128"/>
      <c r="J146" s="128"/>
      <c r="K146" s="128"/>
      <c r="L146" s="128"/>
      <c r="M146" s="128"/>
      <c r="N146" s="128"/>
      <c r="O146" s="127"/>
      <c r="P146" s="127"/>
      <c r="Q146" s="127"/>
      <c r="R146" s="127"/>
      <c r="S146" s="127"/>
      <c r="T146" s="127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P146" s="269" t="s">
        <v>204</v>
      </c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5"/>
      <c r="BH146" s="7"/>
      <c r="BI146" s="8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8"/>
      <c r="BY146" s="8"/>
      <c r="BZ146" s="29"/>
      <c r="CA146" s="29"/>
      <c r="CB146" s="29"/>
      <c r="CC146" s="29"/>
    </row>
    <row r="147" spans="1:81" s="1" customFormat="1" ht="9" customHeight="1">
      <c r="A147" s="21"/>
      <c r="B147" s="24"/>
      <c r="C147" s="25"/>
      <c r="D147" s="127"/>
      <c r="E147" s="127"/>
      <c r="F147" s="128"/>
      <c r="G147" s="128"/>
      <c r="H147" s="128"/>
      <c r="I147" s="128"/>
      <c r="J147" s="128"/>
      <c r="K147" s="128"/>
      <c r="L147" s="128"/>
      <c r="M147" s="128"/>
      <c r="N147" s="128"/>
      <c r="O147" s="127"/>
      <c r="P147" s="127"/>
      <c r="Q147" s="127"/>
      <c r="R147" s="127"/>
      <c r="S147" s="127"/>
      <c r="T147" s="127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5"/>
      <c r="BH147" s="7"/>
      <c r="BI147" s="8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8"/>
      <c r="BY147" s="8"/>
      <c r="BZ147" s="29"/>
      <c r="CA147" s="29"/>
      <c r="CB147" s="29"/>
      <c r="CC147" s="29"/>
    </row>
    <row r="148" spans="1:81" s="1" customFormat="1" ht="9" customHeight="1">
      <c r="A148" s="21"/>
      <c r="B148" s="24"/>
      <c r="C148" s="25"/>
      <c r="D148" s="127"/>
      <c r="E148" s="127"/>
      <c r="F148" s="128"/>
      <c r="G148" s="128"/>
      <c r="H148" s="128"/>
      <c r="I148" s="128"/>
      <c r="J148" s="128"/>
      <c r="K148" s="128"/>
      <c r="L148" s="128"/>
      <c r="M148" s="128"/>
      <c r="N148" s="128"/>
      <c r="O148" s="127"/>
      <c r="P148" s="127"/>
      <c r="Q148" s="127"/>
      <c r="R148" s="127"/>
      <c r="S148" s="127"/>
      <c r="T148" s="127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5"/>
      <c r="BH148" s="7"/>
      <c r="BI148" s="8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8"/>
      <c r="BY148" s="8"/>
      <c r="BZ148" s="29"/>
      <c r="CA148" s="29"/>
      <c r="CB148" s="29"/>
      <c r="CC148" s="29"/>
    </row>
    <row r="149" spans="1:81" s="1" customFormat="1" ht="9" customHeight="1">
      <c r="A149" s="21"/>
      <c r="B149" s="24"/>
      <c r="C149" s="25"/>
      <c r="D149" s="127"/>
      <c r="E149" s="127"/>
      <c r="F149" s="128"/>
      <c r="G149" s="128"/>
      <c r="H149" s="128"/>
      <c r="I149" s="128"/>
      <c r="J149" s="128"/>
      <c r="K149" s="128"/>
      <c r="L149" s="128"/>
      <c r="M149" s="128"/>
      <c r="N149" s="128"/>
      <c r="O149" s="127"/>
      <c r="P149" s="127"/>
      <c r="Q149" s="127"/>
      <c r="R149" s="127"/>
      <c r="S149" s="127"/>
      <c r="T149" s="127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5"/>
      <c r="BH149" s="7"/>
      <c r="BI149" s="8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8"/>
      <c r="BY149" s="8"/>
      <c r="BZ149" s="29"/>
      <c r="CA149" s="29"/>
      <c r="CB149" s="29"/>
      <c r="CC149" s="29"/>
    </row>
    <row r="150" spans="1:81" s="1" customFormat="1" ht="9" customHeight="1">
      <c r="A150" s="21"/>
      <c r="B150" s="24"/>
      <c r="C150" s="25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5"/>
      <c r="BH150" s="7"/>
      <c r="BI150" s="8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8"/>
      <c r="BY150" s="8"/>
      <c r="BZ150" s="29"/>
      <c r="CA150" s="29"/>
      <c r="CB150" s="29"/>
      <c r="CC150" s="29"/>
    </row>
    <row r="151" spans="1:81" s="1" customFormat="1" ht="9" customHeight="1">
      <c r="A151" s="21"/>
      <c r="B151" s="24"/>
      <c r="C151" s="25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5"/>
      <c r="BH151" s="7"/>
      <c r="BI151" s="8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8"/>
      <c r="BY151" s="8"/>
      <c r="BZ151" s="29"/>
      <c r="CA151" s="29"/>
      <c r="CB151" s="29"/>
      <c r="CC151" s="29"/>
    </row>
    <row r="152" spans="1:81" s="1" customFormat="1" ht="9" customHeight="1">
      <c r="A152" s="21"/>
      <c r="B152" s="24"/>
      <c r="C152" s="25"/>
      <c r="D152" s="129" t="s">
        <v>18</v>
      </c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W152" s="142" t="s">
        <v>65</v>
      </c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5"/>
      <c r="BH152" s="7"/>
      <c r="BI152" s="8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8"/>
      <c r="BY152" s="8"/>
      <c r="BZ152" s="29">
        <v>1</v>
      </c>
      <c r="CA152" s="29">
        <v>10</v>
      </c>
      <c r="CB152" s="29"/>
      <c r="CC152" s="29"/>
    </row>
    <row r="153" spans="1:81" s="1" customFormat="1" ht="9" customHeight="1">
      <c r="A153" s="21"/>
      <c r="B153" s="24"/>
      <c r="C153" s="25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5"/>
      <c r="BH153" s="7"/>
      <c r="BI153" s="8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8"/>
      <c r="BY153" s="8"/>
      <c r="BZ153" s="29">
        <v>2</v>
      </c>
      <c r="CA153" s="29">
        <v>20</v>
      </c>
      <c r="CB153" s="29"/>
      <c r="CC153" s="29"/>
    </row>
    <row r="154" spans="1:81" s="1" customFormat="1" ht="9" customHeight="1">
      <c r="A154" s="21"/>
      <c r="B154" s="24"/>
      <c r="C154" s="25"/>
      <c r="D154" s="131" t="s">
        <v>228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0">
        <f>SUM(R111:T119)</f>
        <v>0</v>
      </c>
      <c r="P154" s="130"/>
      <c r="Q154" s="130"/>
      <c r="R154" s="130"/>
      <c r="S154" s="130"/>
      <c r="T154" s="130"/>
      <c r="W154" s="136" t="s">
        <v>216</v>
      </c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P154" s="269" t="s">
        <v>205</v>
      </c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5"/>
      <c r="BH154" s="7"/>
      <c r="BI154" s="8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8"/>
      <c r="BY154" s="8"/>
      <c r="BZ154" s="29">
        <v>3</v>
      </c>
      <c r="CA154" s="29">
        <v>30</v>
      </c>
      <c r="CB154" s="29"/>
      <c r="CC154" s="29"/>
    </row>
    <row r="155" spans="1:81" s="1" customFormat="1" ht="9" customHeight="1">
      <c r="A155" s="21"/>
      <c r="B155" s="24"/>
      <c r="C155" s="25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0"/>
      <c r="P155" s="130"/>
      <c r="Q155" s="130"/>
      <c r="R155" s="130"/>
      <c r="S155" s="130"/>
      <c r="T155" s="130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5"/>
      <c r="BH155" s="7"/>
      <c r="BI155" s="8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8"/>
      <c r="BY155" s="8"/>
      <c r="BZ155" s="29">
        <v>4</v>
      </c>
      <c r="CA155" s="29">
        <v>40</v>
      </c>
      <c r="CB155" s="29"/>
      <c r="CC155" s="29"/>
    </row>
    <row r="156" spans="1:81" s="1" customFormat="1" ht="9" customHeight="1">
      <c r="A156" s="21"/>
      <c r="B156" s="24"/>
      <c r="C156" s="25"/>
      <c r="D156" s="131" t="s">
        <v>51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0">
        <f>SUM(R126:T149)</f>
        <v>0</v>
      </c>
      <c r="P156" s="130"/>
      <c r="Q156" s="130"/>
      <c r="R156" s="130"/>
      <c r="S156" s="130"/>
      <c r="T156" s="130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5"/>
      <c r="BH156" s="7"/>
      <c r="BI156" s="8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8"/>
      <c r="BY156" s="8"/>
      <c r="BZ156" s="29">
        <v>5</v>
      </c>
      <c r="CA156" s="29">
        <v>50</v>
      </c>
      <c r="CB156" s="29"/>
      <c r="CC156" s="29"/>
    </row>
    <row r="157" spans="1:81" s="1" customFormat="1" ht="9" customHeight="1">
      <c r="A157" s="21"/>
      <c r="B157" s="24"/>
      <c r="C157" s="25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0"/>
      <c r="P157" s="130"/>
      <c r="Q157" s="130"/>
      <c r="R157" s="130"/>
      <c r="S157" s="130"/>
      <c r="T157" s="130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66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5"/>
      <c r="BH157" s="7"/>
      <c r="BI157" s="8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8"/>
      <c r="BY157" s="8"/>
      <c r="BZ157" s="29">
        <v>6</v>
      </c>
      <c r="CA157" s="29">
        <v>60</v>
      </c>
      <c r="CB157" s="29"/>
      <c r="CC157" s="29"/>
    </row>
    <row r="158" spans="1:81" s="1" customFormat="1" ht="9" customHeight="1">
      <c r="A158" s="21"/>
      <c r="B158" s="24"/>
      <c r="C158" s="25"/>
      <c r="D158" s="131" t="s">
        <v>52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0">
        <f>O198/50</f>
        <v>0</v>
      </c>
      <c r="P158" s="130"/>
      <c r="Q158" s="130"/>
      <c r="R158" s="130"/>
      <c r="S158" s="130"/>
      <c r="T158" s="130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5"/>
      <c r="BH158" s="7"/>
      <c r="BI158" s="8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8"/>
      <c r="BY158" s="8"/>
      <c r="BZ158" s="29">
        <v>7</v>
      </c>
      <c r="CA158" s="29">
        <v>70</v>
      </c>
      <c r="CB158" s="29"/>
      <c r="CC158" s="29"/>
    </row>
    <row r="159" spans="1:81" s="1" customFormat="1" ht="9" customHeight="1">
      <c r="A159" s="21"/>
      <c r="B159" s="24"/>
      <c r="C159" s="25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0"/>
      <c r="P159" s="130"/>
      <c r="Q159" s="130"/>
      <c r="R159" s="130"/>
      <c r="S159" s="130"/>
      <c r="T159" s="130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5"/>
      <c r="BH159" s="7"/>
      <c r="BI159" s="8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8"/>
      <c r="BY159" s="8"/>
      <c r="BZ159" s="29">
        <v>8</v>
      </c>
      <c r="CA159" s="29">
        <v>80</v>
      </c>
      <c r="CB159" s="29"/>
      <c r="CC159" s="29"/>
    </row>
    <row r="160" spans="1:81" s="1" customFormat="1" ht="9" customHeight="1">
      <c r="A160" s="21"/>
      <c r="B160" s="24"/>
      <c r="C160" s="25"/>
      <c r="D160" s="133" t="s">
        <v>23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0">
        <f>SUM(O154:T159)</f>
        <v>0</v>
      </c>
      <c r="P160" s="130"/>
      <c r="Q160" s="130"/>
      <c r="R160" s="130"/>
      <c r="S160" s="130"/>
      <c r="T160" s="130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66"/>
      <c r="AP160" s="268"/>
      <c r="AQ160" s="268"/>
      <c r="AR160" s="268"/>
      <c r="AS160" s="268"/>
      <c r="AT160" s="268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5"/>
      <c r="BH160" s="7"/>
      <c r="BI160" s="8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8"/>
      <c r="BY160" s="8"/>
      <c r="BZ160" s="29">
        <v>9</v>
      </c>
      <c r="CA160" s="29">
        <v>90</v>
      </c>
      <c r="CB160" s="29"/>
      <c r="CC160" s="29"/>
    </row>
    <row r="161" spans="1:81" s="1" customFormat="1" ht="9" customHeight="1">
      <c r="A161" s="21"/>
      <c r="B161" s="24"/>
      <c r="C161" s="25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0"/>
      <c r="P161" s="130"/>
      <c r="Q161" s="130"/>
      <c r="R161" s="130"/>
      <c r="S161" s="130"/>
      <c r="T161" s="130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5"/>
      <c r="BH161" s="7"/>
      <c r="BI161" s="8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8"/>
      <c r="BY161" s="8"/>
      <c r="BZ161" s="29">
        <v>10</v>
      </c>
      <c r="CA161" s="29">
        <v>100</v>
      </c>
      <c r="CB161" s="29"/>
      <c r="CC161" s="29"/>
    </row>
    <row r="162" spans="1:81" s="1" customFormat="1" ht="9" customHeight="1">
      <c r="A162" s="21"/>
      <c r="B162" s="24"/>
      <c r="C162" s="2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P162" s="269" t="s">
        <v>206</v>
      </c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5"/>
      <c r="BH162" s="7"/>
      <c r="BI162" s="8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8"/>
      <c r="BY162" s="8"/>
      <c r="BZ162" s="29">
        <v>11</v>
      </c>
      <c r="CA162" s="29">
        <v>115</v>
      </c>
      <c r="CB162" s="29"/>
      <c r="CC162" s="29"/>
    </row>
    <row r="163" spans="1:81" s="1" customFormat="1" ht="9" customHeight="1">
      <c r="A163" s="21"/>
      <c r="B163" s="24"/>
      <c r="C163" s="25"/>
      <c r="D163" s="131" t="s">
        <v>57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0">
        <f>CA178</f>
        <v>33</v>
      </c>
      <c r="P163" s="130"/>
      <c r="Q163" s="130"/>
      <c r="R163" s="130"/>
      <c r="S163" s="130"/>
      <c r="T163" s="130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5"/>
      <c r="BH163" s="7"/>
      <c r="BI163" s="8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8"/>
      <c r="BY163" s="8"/>
      <c r="BZ163" s="29">
        <v>12</v>
      </c>
      <c r="CA163" s="29">
        <v>130</v>
      </c>
      <c r="CB163" s="29"/>
      <c r="CC163" s="29"/>
    </row>
    <row r="164" spans="1:81" s="1" customFormat="1" ht="9" customHeight="1">
      <c r="A164" s="21"/>
      <c r="B164" s="24"/>
      <c r="C164" s="25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0"/>
      <c r="P164" s="130"/>
      <c r="Q164" s="130"/>
      <c r="R164" s="130"/>
      <c r="S164" s="130"/>
      <c r="T164" s="130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5"/>
      <c r="BH164" s="7"/>
      <c r="BI164" s="8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8"/>
      <c r="BY164" s="8"/>
      <c r="BZ164" s="29">
        <v>13</v>
      </c>
      <c r="CA164" s="29">
        <v>150</v>
      </c>
      <c r="CB164" s="29"/>
      <c r="CC164" s="29"/>
    </row>
    <row r="165" spans="1:81" s="1" customFormat="1" ht="9" customHeight="1">
      <c r="A165" s="21"/>
      <c r="B165" s="24"/>
      <c r="C165" s="25"/>
      <c r="D165" s="131" t="s">
        <v>58</v>
      </c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0">
        <f>CA179</f>
        <v>66</v>
      </c>
      <c r="P165" s="130"/>
      <c r="Q165" s="130"/>
      <c r="R165" s="130"/>
      <c r="S165" s="130"/>
      <c r="T165" s="130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P165" s="268"/>
      <c r="AQ165" s="268"/>
      <c r="AR165" s="268"/>
      <c r="AS165" s="268"/>
      <c r="AT165" s="268"/>
      <c r="AU165" s="268"/>
      <c r="AV165" s="268"/>
      <c r="AW165" s="268"/>
      <c r="AX165" s="268"/>
      <c r="AY165" s="268"/>
      <c r="AZ165" s="268"/>
      <c r="BA165" s="268"/>
      <c r="BB165" s="268"/>
      <c r="BC165" s="268"/>
      <c r="BD165" s="268"/>
      <c r="BE165" s="268"/>
      <c r="BF165" s="268"/>
      <c r="BG165" s="25"/>
      <c r="BH165" s="7"/>
      <c r="BI165" s="8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8"/>
      <c r="BY165" s="8"/>
      <c r="BZ165" s="29">
        <v>14</v>
      </c>
      <c r="CA165" s="29">
        <v>175</v>
      </c>
      <c r="CB165" s="29"/>
      <c r="CC165" s="29"/>
    </row>
    <row r="166" spans="1:81" s="1" customFormat="1" ht="9" customHeight="1">
      <c r="A166" s="21"/>
      <c r="B166" s="24"/>
      <c r="C166" s="25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0"/>
      <c r="P166" s="130"/>
      <c r="Q166" s="130"/>
      <c r="R166" s="130"/>
      <c r="S166" s="130"/>
      <c r="T166" s="130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P166" s="268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5"/>
      <c r="BH166" s="7"/>
      <c r="BI166" s="8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8"/>
      <c r="BY166" s="8"/>
      <c r="BZ166" s="29">
        <v>15</v>
      </c>
      <c r="CA166" s="29">
        <v>200</v>
      </c>
      <c r="CB166" s="29"/>
      <c r="CC166" s="29"/>
    </row>
    <row r="167" spans="1:81" s="1" customFormat="1" ht="9" customHeight="1">
      <c r="A167" s="21"/>
      <c r="B167" s="24"/>
      <c r="C167" s="25"/>
      <c r="D167" s="131" t="s">
        <v>59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0">
        <f>CA180</f>
        <v>100</v>
      </c>
      <c r="P167" s="130"/>
      <c r="Q167" s="130"/>
      <c r="R167" s="130"/>
      <c r="S167" s="130"/>
      <c r="T167" s="130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P167" s="268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5"/>
      <c r="BH167" s="7"/>
      <c r="BI167" s="8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8"/>
      <c r="BY167" s="8"/>
      <c r="BZ167" s="29">
        <v>16</v>
      </c>
      <c r="CA167" s="29">
        <v>230</v>
      </c>
      <c r="CB167" s="29"/>
      <c r="CC167" s="29"/>
    </row>
    <row r="168" spans="1:81" s="1" customFormat="1" ht="9" customHeight="1">
      <c r="A168" s="21"/>
      <c r="B168" s="24"/>
      <c r="C168" s="25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0"/>
      <c r="P168" s="130"/>
      <c r="Q168" s="130"/>
      <c r="R168" s="130"/>
      <c r="S168" s="130"/>
      <c r="T168" s="130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6"/>
      <c r="AP168" s="268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5"/>
      <c r="BH168" s="7"/>
      <c r="BI168" s="8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8"/>
      <c r="BY168" s="8"/>
      <c r="BZ168" s="29">
        <v>17</v>
      </c>
      <c r="CA168" s="29">
        <v>260</v>
      </c>
      <c r="CB168" s="29"/>
      <c r="CC168" s="29"/>
    </row>
    <row r="169" spans="1:81" s="1" customFormat="1" ht="9" customHeight="1">
      <c r="A169" s="21"/>
      <c r="B169" s="24"/>
      <c r="C169" s="25"/>
      <c r="D169" s="131" t="s">
        <v>194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0">
        <f>0-INT(O160/5)</f>
        <v>0</v>
      </c>
      <c r="P169" s="130"/>
      <c r="Q169" s="130"/>
      <c r="R169" s="130"/>
      <c r="S169" s="130"/>
      <c r="T169" s="130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6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5"/>
      <c r="BH169" s="7"/>
      <c r="BI169" s="8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8"/>
      <c r="BY169" s="8"/>
      <c r="BZ169" s="29">
        <v>18</v>
      </c>
      <c r="CA169" s="29">
        <v>300</v>
      </c>
      <c r="CB169" s="29"/>
      <c r="CC169" s="29"/>
    </row>
    <row r="170" spans="1:81" s="1" customFormat="1" ht="9" customHeight="1">
      <c r="A170" s="21"/>
      <c r="B170" s="24"/>
      <c r="C170" s="25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0"/>
      <c r="P170" s="130"/>
      <c r="Q170" s="130"/>
      <c r="R170" s="130"/>
      <c r="S170" s="130"/>
      <c r="T170" s="130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6"/>
      <c r="AP170" s="269" t="s">
        <v>207</v>
      </c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5"/>
      <c r="BH170" s="7"/>
      <c r="BI170" s="8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8"/>
      <c r="BY170" s="8"/>
      <c r="BZ170" s="29">
        <v>19</v>
      </c>
      <c r="CA170" s="29">
        <v>350</v>
      </c>
      <c r="CB170" s="29"/>
      <c r="CC170" s="29"/>
    </row>
    <row r="171" spans="1:81" s="1" customFormat="1" ht="9" customHeight="1">
      <c r="A171" s="21"/>
      <c r="B171" s="24"/>
      <c r="C171" s="2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5"/>
      <c r="BH171" s="7"/>
      <c r="BI171" s="8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8"/>
      <c r="BY171" s="8"/>
      <c r="BZ171" s="29">
        <v>20</v>
      </c>
      <c r="CA171" s="29">
        <v>400</v>
      </c>
      <c r="CB171" s="29"/>
      <c r="CC171" s="29"/>
    </row>
    <row r="172" spans="1:81" s="1" customFormat="1" ht="9" customHeight="1">
      <c r="A172" s="21"/>
      <c r="B172" s="24"/>
      <c r="C172" s="25"/>
      <c r="D172" s="131" t="s">
        <v>60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0">
        <f>O167</f>
        <v>100</v>
      </c>
      <c r="P172" s="130"/>
      <c r="Q172" s="130"/>
      <c r="R172" s="130"/>
      <c r="S172" s="130"/>
      <c r="T172" s="130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P172" s="268"/>
      <c r="AQ172" s="268"/>
      <c r="AR172" s="268"/>
      <c r="AS172" s="268"/>
      <c r="AT172" s="268"/>
      <c r="AU172" s="268"/>
      <c r="AV172" s="268"/>
      <c r="AW172" s="268"/>
      <c r="AX172" s="268"/>
      <c r="AY172" s="268"/>
      <c r="AZ172" s="268"/>
      <c r="BA172" s="268"/>
      <c r="BB172" s="268"/>
      <c r="BC172" s="268"/>
      <c r="BD172" s="268"/>
      <c r="BE172" s="268"/>
      <c r="BF172" s="268"/>
      <c r="BG172" s="25"/>
      <c r="BH172" s="7"/>
      <c r="BI172" s="8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8"/>
      <c r="BY172" s="8"/>
      <c r="BZ172" s="29">
        <v>21</v>
      </c>
      <c r="CA172" s="29">
        <v>460</v>
      </c>
      <c r="CB172" s="29"/>
      <c r="CC172" s="29"/>
    </row>
    <row r="173" spans="1:81" s="1" customFormat="1" ht="9" customHeight="1">
      <c r="A173" s="21"/>
      <c r="B173" s="24"/>
      <c r="C173" s="25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0"/>
      <c r="P173" s="130"/>
      <c r="Q173" s="130"/>
      <c r="R173" s="130"/>
      <c r="S173" s="130"/>
      <c r="T173" s="130"/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BF173" s="268"/>
      <c r="BG173" s="25"/>
      <c r="BH173" s="7"/>
      <c r="BI173" s="8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8"/>
      <c r="BY173" s="8"/>
      <c r="BZ173" s="29">
        <v>22</v>
      </c>
      <c r="CA173" s="29">
        <v>520</v>
      </c>
      <c r="CB173" s="29"/>
      <c r="CC173" s="29"/>
    </row>
    <row r="174" spans="1:81" s="1" customFormat="1" ht="9" customHeight="1">
      <c r="A174" s="21"/>
      <c r="B174" s="24"/>
      <c r="C174" s="25"/>
      <c r="D174" s="131" t="s">
        <v>61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0">
        <f>IF(ISBLANK(M19),0,O172*2)</f>
        <v>200</v>
      </c>
      <c r="P174" s="130"/>
      <c r="Q174" s="130"/>
      <c r="R174" s="130"/>
      <c r="S174" s="130"/>
      <c r="T174" s="130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5"/>
      <c r="BH174" s="7"/>
      <c r="BI174" s="8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8"/>
      <c r="BY174" s="8"/>
      <c r="BZ174" s="29">
        <v>23</v>
      </c>
      <c r="CA174" s="29">
        <v>600</v>
      </c>
      <c r="CB174" s="29"/>
      <c r="CC174" s="29"/>
    </row>
    <row r="175" spans="1:81" s="1" customFormat="1" ht="9" customHeight="1">
      <c r="A175" s="21"/>
      <c r="B175" s="24"/>
      <c r="C175" s="25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0"/>
      <c r="P175" s="130"/>
      <c r="Q175" s="130"/>
      <c r="R175" s="130"/>
      <c r="S175" s="130"/>
      <c r="T175" s="130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P175" s="268"/>
      <c r="AQ175" s="268"/>
      <c r="AR175" s="268"/>
      <c r="AS175" s="268"/>
      <c r="AT175" s="268"/>
      <c r="AU175" s="268"/>
      <c r="AV175" s="268"/>
      <c r="AW175" s="268"/>
      <c r="AX175" s="268"/>
      <c r="AY175" s="268"/>
      <c r="AZ175" s="268"/>
      <c r="BA175" s="268"/>
      <c r="BB175" s="268"/>
      <c r="BC175" s="268"/>
      <c r="BD175" s="268"/>
      <c r="BE175" s="268"/>
      <c r="BF175" s="268"/>
      <c r="BG175" s="25"/>
      <c r="BH175" s="7"/>
      <c r="BI175" s="8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8"/>
      <c r="BY175" s="8"/>
      <c r="BZ175" s="29">
        <v>24</v>
      </c>
      <c r="CA175" s="29">
        <v>700</v>
      </c>
      <c r="CB175" s="29"/>
      <c r="CC175" s="29"/>
    </row>
    <row r="176" spans="1:81" s="1" customFormat="1" ht="9" customHeight="1">
      <c r="A176" s="21"/>
      <c r="B176" s="24"/>
      <c r="C176" s="25"/>
      <c r="D176" s="131" t="s">
        <v>62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0">
        <f>IF(ISBLANK(M19),0,O172*5)</f>
        <v>500</v>
      </c>
      <c r="P176" s="130"/>
      <c r="Q176" s="130"/>
      <c r="R176" s="130"/>
      <c r="S176" s="130"/>
      <c r="T176" s="130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P176" s="268"/>
      <c r="AQ176" s="268"/>
      <c r="AR176" s="268"/>
      <c r="AS176" s="268"/>
      <c r="AT176" s="268"/>
      <c r="AU176" s="268"/>
      <c r="AV176" s="268"/>
      <c r="AW176" s="268"/>
      <c r="AX176" s="268"/>
      <c r="AY176" s="268"/>
      <c r="AZ176" s="268"/>
      <c r="BA176" s="268"/>
      <c r="BB176" s="268"/>
      <c r="BC176" s="268"/>
      <c r="BD176" s="268"/>
      <c r="BE176" s="268"/>
      <c r="BF176" s="268"/>
      <c r="BG176" s="25"/>
      <c r="BH176" s="7"/>
      <c r="BI176" s="8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8"/>
      <c r="BY176" s="8"/>
      <c r="BZ176" s="29">
        <v>25</v>
      </c>
      <c r="CA176" s="29">
        <v>800</v>
      </c>
      <c r="CB176" s="29"/>
      <c r="CC176" s="29"/>
    </row>
    <row r="177" spans="1:81" s="1" customFormat="1" ht="9" customHeight="1">
      <c r="A177" s="21"/>
      <c r="B177" s="24"/>
      <c r="C177" s="25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0"/>
      <c r="P177" s="130"/>
      <c r="Q177" s="130"/>
      <c r="R177" s="130"/>
      <c r="S177" s="130"/>
      <c r="T177" s="130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P177" s="268"/>
      <c r="AQ177" s="268"/>
      <c r="AR177" s="268"/>
      <c r="AS177" s="268"/>
      <c r="AT177" s="268"/>
      <c r="AU177" s="268"/>
      <c r="AV177" s="268"/>
      <c r="AW177" s="268"/>
      <c r="AX177" s="268"/>
      <c r="AY177" s="268"/>
      <c r="AZ177" s="268"/>
      <c r="BA177" s="268"/>
      <c r="BB177" s="268"/>
      <c r="BC177" s="268"/>
      <c r="BD177" s="268"/>
      <c r="BE177" s="268"/>
      <c r="BF177" s="268"/>
      <c r="BG177" s="25"/>
      <c r="BH177" s="7"/>
      <c r="BI177" s="8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8"/>
      <c r="BY177" s="8"/>
      <c r="BZ177" s="29"/>
      <c r="CA177" s="29"/>
      <c r="CB177" s="29"/>
      <c r="CC177" s="29"/>
    </row>
    <row r="178" spans="1:81" s="1" customFormat="1" ht="9" customHeight="1">
      <c r="A178" s="21"/>
      <c r="B178" s="24"/>
      <c r="C178" s="25"/>
      <c r="AP178" s="269" t="s">
        <v>208</v>
      </c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5"/>
      <c r="BH178" s="7"/>
      <c r="BI178" s="8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8"/>
      <c r="BY178" s="8"/>
      <c r="BZ178" s="29" t="s">
        <v>103</v>
      </c>
      <c r="CA178" s="29">
        <f>IF(ISBLANK(M19),0,INT(CA180/3))</f>
        <v>33</v>
      </c>
      <c r="CB178" s="29"/>
      <c r="CC178" s="29"/>
    </row>
    <row r="179" spans="1:81" s="1" customFormat="1" ht="9" customHeight="1">
      <c r="A179" s="21"/>
      <c r="B179" s="24"/>
      <c r="C179" s="25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5"/>
      <c r="BH179" s="7"/>
      <c r="BI179" s="8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8"/>
      <c r="BY179" s="8"/>
      <c r="BZ179" s="29" t="s">
        <v>104</v>
      </c>
      <c r="CA179" s="29">
        <f>IF(ISBLANK(M19),0,INT(CA180/3*2))</f>
        <v>66</v>
      </c>
      <c r="CB179" s="29"/>
      <c r="CC179" s="29"/>
    </row>
    <row r="180" spans="1:81" s="1" customFormat="1" ht="9" customHeight="1">
      <c r="A180" s="21"/>
      <c r="B180" s="24"/>
      <c r="C180" s="25"/>
      <c r="D180" s="129" t="s">
        <v>98</v>
      </c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W180" s="142" t="s">
        <v>229</v>
      </c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5"/>
      <c r="BH180" s="7"/>
      <c r="BI180" s="8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8"/>
      <c r="BY180" s="8"/>
      <c r="BZ180" s="29" t="s">
        <v>105</v>
      </c>
      <c r="CA180" s="29">
        <f>IF(ISBLANK(M19),0,VLOOKUP(M19,BZ152:CA176,2))</f>
        <v>100</v>
      </c>
      <c r="CB180" s="29"/>
      <c r="CC180" s="29"/>
    </row>
    <row r="181" spans="1:81" s="1" customFormat="1" ht="9" customHeight="1">
      <c r="A181" s="21"/>
      <c r="B181" s="24"/>
      <c r="C181" s="25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P181" s="268"/>
      <c r="AQ181" s="268"/>
      <c r="AR181" s="268"/>
      <c r="AS181" s="268"/>
      <c r="AT181" s="268"/>
      <c r="AU181" s="268"/>
      <c r="AV181" s="268"/>
      <c r="AW181" s="268"/>
      <c r="AX181" s="268"/>
      <c r="AY181" s="268"/>
      <c r="AZ181" s="268"/>
      <c r="BA181" s="268"/>
      <c r="BB181" s="268"/>
      <c r="BC181" s="268"/>
      <c r="BD181" s="268"/>
      <c r="BE181" s="268"/>
      <c r="BF181" s="268"/>
      <c r="BG181" s="25"/>
      <c r="BH181" s="7"/>
      <c r="BI181" s="8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8"/>
      <c r="BY181" s="8"/>
      <c r="BZ181" s="29"/>
      <c r="CA181" s="29"/>
      <c r="CB181" s="29"/>
      <c r="CC181" s="29"/>
    </row>
    <row r="182" spans="1:81" s="1" customFormat="1" ht="9" customHeight="1">
      <c r="A182" s="21"/>
      <c r="B182" s="24"/>
      <c r="C182" s="25"/>
      <c r="D182" s="131" t="s">
        <v>53</v>
      </c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4"/>
      <c r="P182" s="134"/>
      <c r="Q182" s="134"/>
      <c r="R182" s="134"/>
      <c r="S182" s="134"/>
      <c r="T182" s="134"/>
      <c r="W182" s="136" t="s">
        <v>170</v>
      </c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P182" s="268"/>
      <c r="AQ182" s="268"/>
      <c r="AR182" s="268"/>
      <c r="AS182" s="268"/>
      <c r="AT182" s="268"/>
      <c r="AU182" s="268"/>
      <c r="AV182" s="268"/>
      <c r="AW182" s="268"/>
      <c r="AX182" s="268"/>
      <c r="AY182" s="268"/>
      <c r="AZ182" s="268"/>
      <c r="BA182" s="268"/>
      <c r="BB182" s="268"/>
      <c r="BC182" s="268"/>
      <c r="BD182" s="268"/>
      <c r="BE182" s="268"/>
      <c r="BF182" s="268"/>
      <c r="BG182" s="25"/>
      <c r="BH182" s="7"/>
      <c r="BI182" s="8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8"/>
      <c r="BY182" s="8"/>
      <c r="BZ182" s="29" t="s">
        <v>106</v>
      </c>
      <c r="CA182" s="29">
        <f>IF(O$160&gt;O$167,1,IF(O$160&gt;O$165,3,0))</f>
        <v>0</v>
      </c>
      <c r="CB182" s="29"/>
      <c r="CC182" s="29"/>
    </row>
    <row r="183" spans="1:81" s="1" customFormat="1" ht="9" customHeight="1">
      <c r="A183" s="21"/>
      <c r="B183" s="24"/>
      <c r="C183" s="25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4"/>
      <c r="P183" s="134"/>
      <c r="Q183" s="134"/>
      <c r="R183" s="134"/>
      <c r="S183" s="134"/>
      <c r="T183" s="134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8"/>
      <c r="BC183" s="268"/>
      <c r="BD183" s="268"/>
      <c r="BE183" s="268"/>
      <c r="BF183" s="268"/>
      <c r="BG183" s="25"/>
      <c r="BH183" s="7"/>
      <c r="BI183" s="8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8"/>
      <c r="BY183" s="8"/>
      <c r="BZ183" s="29" t="s">
        <v>107</v>
      </c>
      <c r="CA183" s="29">
        <f>IF(O$160&gt;O$167,-6,IF(O$160&gt;O$165,-3,0))</f>
        <v>0</v>
      </c>
      <c r="CB183" s="29"/>
      <c r="CC183" s="29"/>
    </row>
    <row r="184" spans="1:81" s="1" customFormat="1" ht="9" customHeight="1">
      <c r="A184" s="21"/>
      <c r="B184" s="24"/>
      <c r="C184" s="25"/>
      <c r="D184" s="131" t="s">
        <v>54</v>
      </c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4"/>
      <c r="P184" s="134"/>
      <c r="Q184" s="134"/>
      <c r="R184" s="134"/>
      <c r="S184" s="134"/>
      <c r="T184" s="134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P184" s="268"/>
      <c r="AQ184" s="268"/>
      <c r="AR184" s="268"/>
      <c r="AS184" s="268"/>
      <c r="AT184" s="268"/>
      <c r="AU184" s="268"/>
      <c r="AV184" s="268"/>
      <c r="AW184" s="268"/>
      <c r="AX184" s="268"/>
      <c r="AY184" s="268"/>
      <c r="AZ184" s="268"/>
      <c r="BA184" s="268"/>
      <c r="BB184" s="268"/>
      <c r="BC184" s="268"/>
      <c r="BD184" s="268"/>
      <c r="BE184" s="268"/>
      <c r="BF184" s="268"/>
      <c r="BG184" s="25"/>
      <c r="BH184" s="7"/>
      <c r="BI184" s="8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8"/>
      <c r="BY184" s="8"/>
      <c r="BZ184" s="29"/>
      <c r="CA184" s="29"/>
      <c r="CB184" s="29"/>
      <c r="CC184" s="29"/>
    </row>
    <row r="185" spans="1:81" s="1" customFormat="1" ht="9" customHeight="1">
      <c r="A185" s="21"/>
      <c r="B185" s="24"/>
      <c r="C185" s="25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4"/>
      <c r="P185" s="134"/>
      <c r="Q185" s="134"/>
      <c r="R185" s="134"/>
      <c r="S185" s="134"/>
      <c r="T185" s="134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P185" s="268"/>
      <c r="AQ185" s="268"/>
      <c r="AR185" s="268"/>
      <c r="AS185" s="268"/>
      <c r="AT185" s="268"/>
      <c r="AU185" s="268"/>
      <c r="AV185" s="268"/>
      <c r="AW185" s="268"/>
      <c r="AX185" s="268"/>
      <c r="AY185" s="268"/>
      <c r="AZ185" s="268"/>
      <c r="BA185" s="268"/>
      <c r="BB185" s="268"/>
      <c r="BC185" s="268"/>
      <c r="BD185" s="268"/>
      <c r="BE185" s="268"/>
      <c r="BF185" s="268"/>
      <c r="BG185" s="25"/>
      <c r="BH185" s="7"/>
      <c r="BI185" s="8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8"/>
      <c r="BY185" s="8"/>
      <c r="BZ185" s="29" t="s">
        <v>230</v>
      </c>
      <c r="CA185" s="29">
        <f>L89</f>
        <v>0</v>
      </c>
      <c r="CB185" s="29"/>
      <c r="CC185" s="29"/>
    </row>
    <row r="186" spans="1:81" s="1" customFormat="1" ht="9" customHeight="1">
      <c r="A186" s="21"/>
      <c r="B186" s="24"/>
      <c r="C186" s="25"/>
      <c r="D186" s="131" t="s">
        <v>55</v>
      </c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4"/>
      <c r="P186" s="134"/>
      <c r="Q186" s="134"/>
      <c r="R186" s="134"/>
      <c r="S186" s="134"/>
      <c r="T186" s="134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P186" s="269" t="s">
        <v>209</v>
      </c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5"/>
      <c r="BH186" s="7"/>
      <c r="BI186" s="8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8"/>
      <c r="BY186" s="8"/>
      <c r="BZ186" s="29" t="s">
        <v>231</v>
      </c>
      <c r="CA186" s="40">
        <f>T96+T86</f>
        <v>0</v>
      </c>
      <c r="CB186" s="29"/>
      <c r="CC186" s="29"/>
    </row>
    <row r="187" spans="1:81" s="1" customFormat="1" ht="9" customHeight="1">
      <c r="A187" s="21"/>
      <c r="B187" s="24"/>
      <c r="C187" s="25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4"/>
      <c r="P187" s="134"/>
      <c r="Q187" s="134"/>
      <c r="R187" s="134"/>
      <c r="S187" s="134"/>
      <c r="T187" s="134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P187" s="274"/>
      <c r="AQ187" s="274"/>
      <c r="AR187" s="274"/>
      <c r="AS187" s="274"/>
      <c r="AT187" s="274"/>
      <c r="AU187" s="274"/>
      <c r="AV187" s="274"/>
      <c r="AW187" s="274"/>
      <c r="AX187" s="274"/>
      <c r="AY187" s="274"/>
      <c r="AZ187" s="274"/>
      <c r="BA187" s="274"/>
      <c r="BB187" s="274"/>
      <c r="BC187" s="274"/>
      <c r="BD187" s="274"/>
      <c r="BE187" s="274"/>
      <c r="BF187" s="274"/>
      <c r="BG187" s="25"/>
      <c r="BH187" s="7"/>
      <c r="BI187" s="8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8"/>
      <c r="BY187" s="8"/>
      <c r="BZ187" s="29"/>
      <c r="CA187" s="29"/>
      <c r="CB187" s="29"/>
      <c r="CC187" s="29"/>
    </row>
    <row r="188" spans="1:81" s="1" customFormat="1" ht="9" customHeight="1">
      <c r="A188" s="21"/>
      <c r="B188" s="24"/>
      <c r="C188" s="25"/>
      <c r="D188" s="135" t="s">
        <v>56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4"/>
      <c r="P188" s="134"/>
      <c r="Q188" s="134"/>
      <c r="R188" s="134"/>
      <c r="S188" s="134"/>
      <c r="T188" s="134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5"/>
      <c r="BH188" s="7"/>
      <c r="BI188" s="8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8"/>
      <c r="BY188" s="8"/>
      <c r="BZ188" s="29" t="s">
        <v>110</v>
      </c>
      <c r="CA188" s="29">
        <f>P22</f>
        <v>0</v>
      </c>
      <c r="CB188" s="29"/>
      <c r="CC188" s="29"/>
    </row>
    <row r="189" spans="1:81" s="1" customFormat="1" ht="9" customHeight="1">
      <c r="A189" s="21"/>
      <c r="B189" s="24"/>
      <c r="C189" s="25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4"/>
      <c r="P189" s="134"/>
      <c r="Q189" s="134"/>
      <c r="R189" s="134"/>
      <c r="S189" s="134"/>
      <c r="T189" s="134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5"/>
      <c r="BH189" s="7"/>
      <c r="BI189" s="8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8"/>
      <c r="BY189" s="8"/>
      <c r="BZ189" s="29"/>
      <c r="CA189" s="29"/>
      <c r="CB189" s="29"/>
      <c r="CC189" s="29"/>
    </row>
    <row r="190" spans="1:81" s="1" customFormat="1" ht="9" customHeight="1">
      <c r="A190" s="21"/>
      <c r="B190" s="24"/>
      <c r="C190" s="25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P190" s="268"/>
      <c r="AQ190" s="268"/>
      <c r="AR190" s="268"/>
      <c r="AS190" s="268"/>
      <c r="AT190" s="268"/>
      <c r="AU190" s="268"/>
      <c r="AV190" s="268"/>
      <c r="AW190" s="268"/>
      <c r="AX190" s="268"/>
      <c r="AY190" s="268"/>
      <c r="AZ190" s="268"/>
      <c r="BA190" s="268"/>
      <c r="BB190" s="268"/>
      <c r="BC190" s="268"/>
      <c r="BD190" s="268"/>
      <c r="BE190" s="268"/>
      <c r="BF190" s="268"/>
      <c r="BG190" s="25"/>
      <c r="BH190" s="7"/>
      <c r="BI190" s="8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8"/>
      <c r="BY190" s="8"/>
      <c r="BZ190" s="29" t="s">
        <v>108</v>
      </c>
      <c r="CA190" s="29">
        <f>MIN(IF(CA185&lt;&gt;0,CA185,99),IF(CA182&lt;&gt;0,CA182,99),CA188)</f>
        <v>0</v>
      </c>
      <c r="CB190" s="29"/>
      <c r="CC190" s="29"/>
    </row>
    <row r="191" spans="1:81" s="1" customFormat="1" ht="9" customHeight="1">
      <c r="A191" s="21"/>
      <c r="B191" s="24"/>
      <c r="C191" s="25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P191" s="268"/>
      <c r="AQ191" s="268"/>
      <c r="AR191" s="268"/>
      <c r="AS191" s="268"/>
      <c r="AT191" s="268"/>
      <c r="AU191" s="268"/>
      <c r="AV191" s="268"/>
      <c r="AW191" s="268"/>
      <c r="AX191" s="268"/>
      <c r="AY191" s="268"/>
      <c r="AZ191" s="268"/>
      <c r="BA191" s="268"/>
      <c r="BB191" s="268"/>
      <c r="BC191" s="268"/>
      <c r="BD191" s="268"/>
      <c r="BE191" s="268"/>
      <c r="BF191" s="268"/>
      <c r="BG191" s="25"/>
      <c r="BH191" s="7"/>
      <c r="BI191" s="8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8"/>
      <c r="BY191" s="8"/>
      <c r="BZ191" s="29" t="s">
        <v>109</v>
      </c>
      <c r="CA191" s="29">
        <f>MIN(CA186,CA183)</f>
        <v>0</v>
      </c>
      <c r="CB191" s="29"/>
      <c r="CC191" s="29"/>
    </row>
    <row r="192" spans="1:81" s="1" customFormat="1" ht="9" customHeight="1">
      <c r="A192" s="21"/>
      <c r="B192" s="24"/>
      <c r="C192" s="25"/>
      <c r="D192" s="129" t="s">
        <v>97</v>
      </c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P192" s="268"/>
      <c r="AQ192" s="268"/>
      <c r="AR192" s="268"/>
      <c r="AS192" s="268"/>
      <c r="AT192" s="268"/>
      <c r="AU192" s="268"/>
      <c r="AV192" s="268"/>
      <c r="AW192" s="268"/>
      <c r="AX192" s="268"/>
      <c r="AY192" s="268"/>
      <c r="AZ192" s="268"/>
      <c r="BA192" s="268"/>
      <c r="BB192" s="268"/>
      <c r="BC192" s="268"/>
      <c r="BD192" s="268"/>
      <c r="BE192" s="268"/>
      <c r="BF192" s="268"/>
      <c r="BG192" s="25"/>
      <c r="BH192" s="7"/>
      <c r="BI192" s="8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8"/>
      <c r="BY192" s="8"/>
      <c r="BZ192" s="29"/>
      <c r="CA192" s="29"/>
      <c r="CB192" s="29"/>
      <c r="CC192" s="29"/>
    </row>
    <row r="193" spans="1:81" s="1" customFormat="1" ht="9" customHeight="1">
      <c r="A193" s="21"/>
      <c r="B193" s="24"/>
      <c r="C193" s="25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P193" s="268"/>
      <c r="AQ193" s="268"/>
      <c r="AR193" s="268"/>
      <c r="AS193" s="268"/>
      <c r="AT193" s="268"/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5"/>
      <c r="BH193" s="7"/>
      <c r="BI193" s="8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8"/>
      <c r="BY193" s="8"/>
      <c r="BZ193" s="29"/>
      <c r="CA193" s="29"/>
      <c r="CB193" s="29"/>
      <c r="CC193" s="29"/>
    </row>
    <row r="194" spans="1:81" s="1" customFormat="1" ht="9" customHeight="1">
      <c r="A194" s="21"/>
      <c r="B194" s="24"/>
      <c r="C194" s="25"/>
      <c r="D194" s="131" t="s">
        <v>228</v>
      </c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0">
        <f>SUM(O111:Q119)</f>
        <v>0</v>
      </c>
      <c r="P194" s="130"/>
      <c r="Q194" s="130"/>
      <c r="R194" s="130"/>
      <c r="S194" s="130"/>
      <c r="T194" s="130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P194" s="269" t="s">
        <v>210</v>
      </c>
      <c r="AQ194" s="270"/>
      <c r="AR194" s="270"/>
      <c r="AS194" s="270"/>
      <c r="AT194" s="270"/>
      <c r="AU194" s="270"/>
      <c r="AV194" s="270"/>
      <c r="AW194" s="270"/>
      <c r="AX194" s="270"/>
      <c r="AY194" s="270"/>
      <c r="AZ194" s="270"/>
      <c r="BA194" s="270"/>
      <c r="BB194" s="270"/>
      <c r="BC194" s="270"/>
      <c r="BD194" s="270"/>
      <c r="BE194" s="270"/>
      <c r="BF194" s="270"/>
      <c r="BG194" s="25"/>
      <c r="BH194" s="7"/>
      <c r="BI194" s="8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8"/>
      <c r="BY194" s="8"/>
      <c r="BZ194" s="29"/>
      <c r="CA194" s="29"/>
      <c r="CB194" s="29"/>
      <c r="CC194" s="29"/>
    </row>
    <row r="195" spans="1:81" s="1" customFormat="1" ht="9" customHeight="1">
      <c r="A195" s="21"/>
      <c r="B195" s="24"/>
      <c r="C195" s="25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0"/>
      <c r="P195" s="130"/>
      <c r="Q195" s="130"/>
      <c r="R195" s="130"/>
      <c r="S195" s="130"/>
      <c r="T195" s="130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P195" s="274"/>
      <c r="AQ195" s="274"/>
      <c r="AR195" s="274"/>
      <c r="AS195" s="274"/>
      <c r="AT195" s="274"/>
      <c r="AU195" s="274"/>
      <c r="AV195" s="274"/>
      <c r="AW195" s="274"/>
      <c r="AX195" s="274"/>
      <c r="AY195" s="274"/>
      <c r="AZ195" s="274"/>
      <c r="BA195" s="274"/>
      <c r="BB195" s="274"/>
      <c r="BC195" s="274"/>
      <c r="BD195" s="274"/>
      <c r="BE195" s="274"/>
      <c r="BF195" s="274"/>
      <c r="BG195" s="25"/>
      <c r="BH195" s="7"/>
      <c r="BI195" s="8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8"/>
      <c r="BY195" s="8"/>
      <c r="BZ195" s="29"/>
      <c r="CA195" s="29"/>
      <c r="CB195" s="29"/>
      <c r="CC195" s="29"/>
    </row>
    <row r="196" spans="1:81" s="1" customFormat="1" ht="9" customHeight="1">
      <c r="A196" s="21"/>
      <c r="B196" s="24"/>
      <c r="C196" s="25"/>
      <c r="D196" s="131" t="s">
        <v>51</v>
      </c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0">
        <f>SUM(O126:Q149)</f>
        <v>0</v>
      </c>
      <c r="P196" s="130"/>
      <c r="Q196" s="130"/>
      <c r="R196" s="130"/>
      <c r="S196" s="130"/>
      <c r="T196" s="130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P196" s="268"/>
      <c r="AQ196" s="268"/>
      <c r="AR196" s="268"/>
      <c r="AS196" s="268"/>
      <c r="AT196" s="268"/>
      <c r="AU196" s="268"/>
      <c r="AV196" s="268"/>
      <c r="AW196" s="268"/>
      <c r="AX196" s="268"/>
      <c r="AY196" s="268"/>
      <c r="AZ196" s="268"/>
      <c r="BA196" s="268"/>
      <c r="BB196" s="268"/>
      <c r="BC196" s="268"/>
      <c r="BD196" s="268"/>
      <c r="BE196" s="268"/>
      <c r="BF196" s="268"/>
      <c r="BG196" s="25"/>
      <c r="BH196" s="7"/>
      <c r="BI196" s="8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8"/>
      <c r="BY196" s="8"/>
      <c r="BZ196" s="29"/>
      <c r="CA196" s="29"/>
      <c r="CB196" s="29"/>
      <c r="CC196" s="29"/>
    </row>
    <row r="197" spans="1:81" s="1" customFormat="1" ht="9" customHeight="1">
      <c r="A197" s="21"/>
      <c r="B197" s="24"/>
      <c r="C197" s="25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0"/>
      <c r="P197" s="130"/>
      <c r="Q197" s="130"/>
      <c r="R197" s="130"/>
      <c r="S197" s="130"/>
      <c r="T197" s="130"/>
      <c r="U197" s="25"/>
      <c r="V197" s="25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5"/>
      <c r="AO197" s="25"/>
      <c r="AP197" s="268"/>
      <c r="AQ197" s="268"/>
      <c r="AR197" s="268"/>
      <c r="AS197" s="268"/>
      <c r="AT197" s="268"/>
      <c r="AU197" s="268"/>
      <c r="AV197" s="268"/>
      <c r="AW197" s="268"/>
      <c r="AX197" s="268"/>
      <c r="AY197" s="268"/>
      <c r="AZ197" s="268"/>
      <c r="BA197" s="268"/>
      <c r="BB197" s="268"/>
      <c r="BC197" s="268"/>
      <c r="BD197" s="268"/>
      <c r="BE197" s="268"/>
      <c r="BF197" s="268"/>
      <c r="BG197" s="25"/>
      <c r="BH197" s="7"/>
      <c r="BI197" s="8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8"/>
      <c r="BY197" s="8"/>
      <c r="BZ197" s="29"/>
      <c r="CA197" s="29"/>
      <c r="CB197" s="29"/>
      <c r="CC197" s="29"/>
    </row>
    <row r="198" spans="1:81" s="1" customFormat="1" ht="9" customHeight="1">
      <c r="A198" s="21"/>
      <c r="B198" s="6"/>
      <c r="D198" s="131" t="s">
        <v>54</v>
      </c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0">
        <f>INT(O182*10+O184+O186/10+O188/100)</f>
        <v>0</v>
      </c>
      <c r="P198" s="130"/>
      <c r="Q198" s="130"/>
      <c r="R198" s="130"/>
      <c r="S198" s="130"/>
      <c r="T198" s="130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66"/>
      <c r="AP198" s="268"/>
      <c r="AQ198" s="268"/>
      <c r="AR198" s="268"/>
      <c r="AS198" s="268"/>
      <c r="AT198" s="268"/>
      <c r="AU198" s="268"/>
      <c r="AV198" s="268"/>
      <c r="AW198" s="268"/>
      <c r="AX198" s="268"/>
      <c r="AY198" s="268"/>
      <c r="AZ198" s="268"/>
      <c r="BA198" s="268"/>
      <c r="BB198" s="268"/>
      <c r="BC198" s="268"/>
      <c r="BD198" s="268"/>
      <c r="BE198" s="268"/>
      <c r="BF198" s="268"/>
      <c r="BH198" s="7"/>
      <c r="BI198" s="8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8"/>
      <c r="BY198" s="8"/>
      <c r="BZ198" s="29"/>
      <c r="CA198" s="29"/>
      <c r="CB198" s="29"/>
      <c r="CC198" s="29"/>
    </row>
    <row r="199" spans="1:81" s="1" customFormat="1" ht="9" customHeight="1">
      <c r="A199" s="21"/>
      <c r="B199" s="24"/>
      <c r="C199" s="2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0"/>
      <c r="P199" s="130"/>
      <c r="Q199" s="130"/>
      <c r="R199" s="130"/>
      <c r="S199" s="130"/>
      <c r="T199" s="130"/>
      <c r="U199" s="21"/>
      <c r="V199" s="21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1"/>
      <c r="AO199" s="21"/>
      <c r="AP199" s="268"/>
      <c r="AQ199" s="268"/>
      <c r="AR199" s="268"/>
      <c r="AS199" s="268"/>
      <c r="AT199" s="268"/>
      <c r="AU199" s="268"/>
      <c r="AV199" s="268"/>
      <c r="AW199" s="268"/>
      <c r="AX199" s="268"/>
      <c r="AY199" s="268"/>
      <c r="AZ199" s="268"/>
      <c r="BA199" s="268"/>
      <c r="BB199" s="268"/>
      <c r="BC199" s="268"/>
      <c r="BD199" s="268"/>
      <c r="BE199" s="268"/>
      <c r="BF199" s="268"/>
      <c r="BG199" s="21"/>
      <c r="BH199" s="7"/>
      <c r="BI199" s="8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8"/>
      <c r="BY199" s="8"/>
      <c r="BZ199" s="29"/>
      <c r="CA199" s="29"/>
      <c r="CB199" s="29"/>
      <c r="CC199" s="29"/>
    </row>
    <row r="200" spans="2:81" s="1" customFormat="1" ht="9" customHeight="1">
      <c r="B200" s="6"/>
      <c r="D200" s="133" t="s">
        <v>23</v>
      </c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0">
        <f>SUM(O194:T199)</f>
        <v>0</v>
      </c>
      <c r="P200" s="130"/>
      <c r="Q200" s="130"/>
      <c r="R200" s="130"/>
      <c r="S200" s="130"/>
      <c r="T200" s="130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P200" s="268"/>
      <c r="AQ200" s="268"/>
      <c r="AR200" s="268"/>
      <c r="AS200" s="268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H200" s="7"/>
      <c r="BI200" s="8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8"/>
      <c r="BY200" s="8"/>
      <c r="BZ200" s="29"/>
      <c r="CA200" s="29"/>
      <c r="CB200" s="29"/>
      <c r="CC200" s="29"/>
    </row>
    <row r="201" spans="2:81" s="1" customFormat="1" ht="9" customHeight="1">
      <c r="B201" s="6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0"/>
      <c r="P201" s="130"/>
      <c r="Q201" s="130"/>
      <c r="R201" s="130"/>
      <c r="S201" s="130"/>
      <c r="T201" s="130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266"/>
      <c r="AG201" s="266"/>
      <c r="AH201" s="266"/>
      <c r="AI201" s="266"/>
      <c r="AJ201" s="266"/>
      <c r="AK201" s="266"/>
      <c r="AL201" s="266"/>
      <c r="AM201" s="266"/>
      <c r="AP201" s="268"/>
      <c r="AQ201" s="268"/>
      <c r="AR201" s="268"/>
      <c r="AS201" s="268"/>
      <c r="AT201" s="268"/>
      <c r="AU201" s="268"/>
      <c r="AV201" s="268"/>
      <c r="AW201" s="268"/>
      <c r="AX201" s="268"/>
      <c r="AY201" s="268"/>
      <c r="AZ201" s="268"/>
      <c r="BA201" s="268"/>
      <c r="BB201" s="268"/>
      <c r="BC201" s="268"/>
      <c r="BD201" s="268"/>
      <c r="BE201" s="268"/>
      <c r="BF201" s="268"/>
      <c r="BH201" s="7"/>
      <c r="BI201" s="8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8"/>
      <c r="BY201" s="8"/>
      <c r="BZ201" s="29"/>
      <c r="CA201" s="29"/>
      <c r="CB201" s="29"/>
      <c r="CC201" s="29"/>
    </row>
    <row r="202" spans="2:81" s="1" customFormat="1" ht="9" customHeight="1">
      <c r="B202" s="6"/>
      <c r="BH202" s="7"/>
      <c r="BI202" s="8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8"/>
      <c r="BY202" s="8"/>
      <c r="BZ202" s="29"/>
      <c r="CA202" s="29"/>
      <c r="CB202" s="29"/>
      <c r="CC202" s="29"/>
    </row>
    <row r="203" spans="2:81" s="1" customFormat="1" ht="9" customHeight="1" thickBot="1"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20"/>
      <c r="BI203" s="8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8"/>
      <c r="BY203" s="8"/>
      <c r="BZ203" s="29"/>
      <c r="CA203" s="29"/>
      <c r="CB203" s="29"/>
      <c r="CC203" s="29"/>
    </row>
    <row r="204" spans="61:81" s="1" customFormat="1" ht="9" customHeight="1">
      <c r="BI204" s="8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8"/>
      <c r="BY204" s="8"/>
      <c r="BZ204" s="29"/>
      <c r="CA204" s="29"/>
      <c r="CB204" s="29"/>
      <c r="CC204" s="29"/>
    </row>
    <row r="205" spans="61:81" s="1" customFormat="1" ht="9" customHeight="1">
      <c r="BI205" s="8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8"/>
      <c r="BY205" s="8"/>
      <c r="BZ205" s="29"/>
      <c r="CA205" s="29"/>
      <c r="CB205" s="29"/>
      <c r="CC205" s="29"/>
    </row>
  </sheetData>
  <sheetProtection sheet="1" objects="1" scenarios="1" selectLockedCells="1"/>
  <mergeCells count="1025">
    <mergeCell ref="AP193:BF193"/>
    <mergeCell ref="AP137:BF137"/>
    <mergeCell ref="AP145:BF145"/>
    <mergeCell ref="AP153:BF153"/>
    <mergeCell ref="AP161:BF161"/>
    <mergeCell ref="AP189:BF189"/>
    <mergeCell ref="AP190:BF190"/>
    <mergeCell ref="AP191:BF191"/>
    <mergeCell ref="AP192:BF192"/>
    <mergeCell ref="AP184:BF184"/>
    <mergeCell ref="D69:H69"/>
    <mergeCell ref="D79:H79"/>
    <mergeCell ref="BB55:BC55"/>
    <mergeCell ref="BP28:BS29"/>
    <mergeCell ref="AI71:AQ71"/>
    <mergeCell ref="AS70:AT70"/>
    <mergeCell ref="AS67:AT67"/>
    <mergeCell ref="AS75:AT75"/>
    <mergeCell ref="BE76:BF76"/>
    <mergeCell ref="AY78:AZ78"/>
    <mergeCell ref="P16:Q17"/>
    <mergeCell ref="AW22:BA23"/>
    <mergeCell ref="AI93:AQ93"/>
    <mergeCell ref="AS56:AT56"/>
    <mergeCell ref="AS57:AT57"/>
    <mergeCell ref="AI57:AQ57"/>
    <mergeCell ref="AS65:AT65"/>
    <mergeCell ref="AS58:AT58"/>
    <mergeCell ref="AS59:AT59"/>
    <mergeCell ref="AI87:AQ87"/>
    <mergeCell ref="AW24:BA25"/>
    <mergeCell ref="AW26:BA26"/>
    <mergeCell ref="AI99:AQ99"/>
    <mergeCell ref="AS63:AT63"/>
    <mergeCell ref="AS62:AT62"/>
    <mergeCell ref="AS64:AT64"/>
    <mergeCell ref="AI97:AQ97"/>
    <mergeCell ref="AI94:AQ94"/>
    <mergeCell ref="AI89:AQ89"/>
    <mergeCell ref="AS99:AT99"/>
    <mergeCell ref="AI98:AQ98"/>
    <mergeCell ref="AS98:AT98"/>
    <mergeCell ref="AI88:AQ88"/>
    <mergeCell ref="AI90:AQ90"/>
    <mergeCell ref="AI91:AQ91"/>
    <mergeCell ref="AI92:AQ92"/>
    <mergeCell ref="AS93:AT93"/>
    <mergeCell ref="AS92:AT92"/>
    <mergeCell ref="AS91:AT91"/>
    <mergeCell ref="AI100:AQ100"/>
    <mergeCell ref="AI95:AQ95"/>
    <mergeCell ref="AI96:AQ96"/>
    <mergeCell ref="AS66:AT66"/>
    <mergeCell ref="AI66:AQ66"/>
    <mergeCell ref="AS78:AT78"/>
    <mergeCell ref="AI78:AQ78"/>
    <mergeCell ref="AI75:AQ75"/>
    <mergeCell ref="AI73:AQ73"/>
    <mergeCell ref="AI70:AQ70"/>
    <mergeCell ref="AI84:AQ84"/>
    <mergeCell ref="AI72:AQ72"/>
    <mergeCell ref="AI82:AQ82"/>
    <mergeCell ref="AI77:AQ77"/>
    <mergeCell ref="AI80:AQ80"/>
    <mergeCell ref="AI81:AQ81"/>
    <mergeCell ref="AI79:AQ79"/>
    <mergeCell ref="AI74:AQ74"/>
    <mergeCell ref="AS87:AT87"/>
    <mergeCell ref="AS88:AT88"/>
    <mergeCell ref="AI76:AQ76"/>
    <mergeCell ref="AI86:AQ86"/>
    <mergeCell ref="AS86:AT86"/>
    <mergeCell ref="AS84:AT84"/>
    <mergeCell ref="AS85:AT85"/>
    <mergeCell ref="AS80:AT80"/>
    <mergeCell ref="AI85:AQ85"/>
    <mergeCell ref="AI83:AQ83"/>
    <mergeCell ref="AV88:AW88"/>
    <mergeCell ref="AS90:AT90"/>
    <mergeCell ref="AS89:AT89"/>
    <mergeCell ref="AV89:AW89"/>
    <mergeCell ref="AV98:AW98"/>
    <mergeCell ref="AS94:AT94"/>
    <mergeCell ref="AV94:AW94"/>
    <mergeCell ref="AS95:AT95"/>
    <mergeCell ref="AV95:AW95"/>
    <mergeCell ref="AV97:AW97"/>
    <mergeCell ref="AS96:AT96"/>
    <mergeCell ref="AS97:AT97"/>
    <mergeCell ref="BB94:BC94"/>
    <mergeCell ref="BE94:BF94"/>
    <mergeCell ref="AY97:AZ97"/>
    <mergeCell ref="BB97:BC97"/>
    <mergeCell ref="BE97:BF97"/>
    <mergeCell ref="AY94:AZ94"/>
    <mergeCell ref="BB95:BC95"/>
    <mergeCell ref="AY95:AZ95"/>
    <mergeCell ref="BE95:BF95"/>
    <mergeCell ref="AV85:AW85"/>
    <mergeCell ref="BB88:BC88"/>
    <mergeCell ref="BE88:BF88"/>
    <mergeCell ref="AV93:AW93"/>
    <mergeCell ref="AY93:AZ93"/>
    <mergeCell ref="BB93:BC93"/>
    <mergeCell ref="BE93:BF93"/>
    <mergeCell ref="AY88:AZ88"/>
    <mergeCell ref="AV90:AW90"/>
    <mergeCell ref="AY90:AZ90"/>
    <mergeCell ref="AS81:AT81"/>
    <mergeCell ref="AV81:AW81"/>
    <mergeCell ref="AY81:AZ81"/>
    <mergeCell ref="AV84:AW84"/>
    <mergeCell ref="AY84:AZ84"/>
    <mergeCell ref="AS83:AT83"/>
    <mergeCell ref="AV83:AW83"/>
    <mergeCell ref="AS82:AT82"/>
    <mergeCell ref="AV82:AW82"/>
    <mergeCell ref="BB76:BC76"/>
    <mergeCell ref="BB81:BC81"/>
    <mergeCell ref="AV79:AW79"/>
    <mergeCell ref="AS79:AT79"/>
    <mergeCell ref="AS77:AT77"/>
    <mergeCell ref="AS76:AT76"/>
    <mergeCell ref="AV78:AW78"/>
    <mergeCell ref="AV76:AW76"/>
    <mergeCell ref="AV77:AW77"/>
    <mergeCell ref="AY77:AZ77"/>
    <mergeCell ref="BE78:BF78"/>
    <mergeCell ref="BE77:BF77"/>
    <mergeCell ref="AY76:AZ76"/>
    <mergeCell ref="AY83:AZ83"/>
    <mergeCell ref="BE81:BF81"/>
    <mergeCell ref="BE79:BF79"/>
    <mergeCell ref="BE82:BF82"/>
    <mergeCell ref="BE80:BF80"/>
    <mergeCell ref="AY82:AZ82"/>
    <mergeCell ref="BB82:BC82"/>
    <mergeCell ref="AV65:AW65"/>
    <mergeCell ref="AY65:AZ65"/>
    <mergeCell ref="BB65:BC65"/>
    <mergeCell ref="BE65:BF65"/>
    <mergeCell ref="BB70:BC70"/>
    <mergeCell ref="BE70:BF70"/>
    <mergeCell ref="BB72:BC72"/>
    <mergeCell ref="BE72:BF72"/>
    <mergeCell ref="BB71:BC71"/>
    <mergeCell ref="BE71:BF71"/>
    <mergeCell ref="BE56:BF56"/>
    <mergeCell ref="AV57:AW57"/>
    <mergeCell ref="AY57:AZ57"/>
    <mergeCell ref="BB57:BC57"/>
    <mergeCell ref="BE57:BF57"/>
    <mergeCell ref="AV56:AW56"/>
    <mergeCell ref="AY56:AZ56"/>
    <mergeCell ref="BB56:BC56"/>
    <mergeCell ref="AI61:AQ61"/>
    <mergeCell ref="AI60:AQ60"/>
    <mergeCell ref="AI69:AQ69"/>
    <mergeCell ref="AI68:AQ68"/>
    <mergeCell ref="AI67:AQ67"/>
    <mergeCell ref="AI65:AQ65"/>
    <mergeCell ref="AI64:AQ64"/>
    <mergeCell ref="AI62:AQ62"/>
    <mergeCell ref="AI63:AQ63"/>
    <mergeCell ref="BO45:BP45"/>
    <mergeCell ref="BU45:BV45"/>
    <mergeCell ref="BK45:BN45"/>
    <mergeCell ref="BQ45:BT45"/>
    <mergeCell ref="BK43:BM43"/>
    <mergeCell ref="BN43:BP43"/>
    <mergeCell ref="BQ43:BS43"/>
    <mergeCell ref="BT43:BV43"/>
    <mergeCell ref="BK42:BM42"/>
    <mergeCell ref="BN42:BP42"/>
    <mergeCell ref="BQ42:BS42"/>
    <mergeCell ref="BT42:BV42"/>
    <mergeCell ref="BK41:BM41"/>
    <mergeCell ref="BN41:BP41"/>
    <mergeCell ref="BQ41:BS41"/>
    <mergeCell ref="BT41:BV41"/>
    <mergeCell ref="BK40:BM40"/>
    <mergeCell ref="BN40:BP40"/>
    <mergeCell ref="BQ40:BS40"/>
    <mergeCell ref="BT40:BV40"/>
    <mergeCell ref="BK39:BM39"/>
    <mergeCell ref="BN39:BP39"/>
    <mergeCell ref="BQ39:BS39"/>
    <mergeCell ref="BT39:BV39"/>
    <mergeCell ref="BK38:BM38"/>
    <mergeCell ref="BN38:BP38"/>
    <mergeCell ref="BQ38:BS38"/>
    <mergeCell ref="BT38:BV38"/>
    <mergeCell ref="BK37:BM37"/>
    <mergeCell ref="BN37:BP37"/>
    <mergeCell ref="BQ37:BS37"/>
    <mergeCell ref="BT37:BV37"/>
    <mergeCell ref="BK34:BV34"/>
    <mergeCell ref="BK36:BM36"/>
    <mergeCell ref="BN36:BP36"/>
    <mergeCell ref="BQ36:BS36"/>
    <mergeCell ref="BT36:BV36"/>
    <mergeCell ref="BK10:BV10"/>
    <mergeCell ref="BK20:BP20"/>
    <mergeCell ref="BQ20:BS20"/>
    <mergeCell ref="BT20:BV20"/>
    <mergeCell ref="BT17:BV17"/>
    <mergeCell ref="BT18:BV18"/>
    <mergeCell ref="BN12:BP12"/>
    <mergeCell ref="BQ12:BS12"/>
    <mergeCell ref="BT12:BV12"/>
    <mergeCell ref="BT13:BV13"/>
    <mergeCell ref="BT14:BV14"/>
    <mergeCell ref="BT15:BV15"/>
    <mergeCell ref="BT16:BV16"/>
    <mergeCell ref="BN18:BP18"/>
    <mergeCell ref="BN17:BP17"/>
    <mergeCell ref="BN16:BP16"/>
    <mergeCell ref="BN15:BP15"/>
    <mergeCell ref="BQ17:BS17"/>
    <mergeCell ref="BQ18:BS18"/>
    <mergeCell ref="BQ13:BS13"/>
    <mergeCell ref="BQ14:BS14"/>
    <mergeCell ref="BQ15:BS15"/>
    <mergeCell ref="BQ16:BS16"/>
    <mergeCell ref="BK17:BM17"/>
    <mergeCell ref="BK18:BM18"/>
    <mergeCell ref="BN14:BP14"/>
    <mergeCell ref="BK13:BM13"/>
    <mergeCell ref="BK14:BM14"/>
    <mergeCell ref="BK15:BM15"/>
    <mergeCell ref="BK16:BM16"/>
    <mergeCell ref="BN13:BP13"/>
    <mergeCell ref="BK12:BM12"/>
    <mergeCell ref="K2:Q2"/>
    <mergeCell ref="B2:H2"/>
    <mergeCell ref="AP122:BF122"/>
    <mergeCell ref="BC114:BF114"/>
    <mergeCell ref="AX115:BA115"/>
    <mergeCell ref="BC115:BF115"/>
    <mergeCell ref="R119:T119"/>
    <mergeCell ref="W119:AM119"/>
    <mergeCell ref="W107:AM108"/>
    <mergeCell ref="AP201:BF201"/>
    <mergeCell ref="AX110:BA110"/>
    <mergeCell ref="BC110:BF110"/>
    <mergeCell ref="AX111:BA111"/>
    <mergeCell ref="BC111:BF111"/>
    <mergeCell ref="AX112:BA112"/>
    <mergeCell ref="BC112:BF112"/>
    <mergeCell ref="AX113:BA113"/>
    <mergeCell ref="BC113:BF113"/>
    <mergeCell ref="AX114:BA114"/>
    <mergeCell ref="AP198:BF198"/>
    <mergeCell ref="AP199:BF199"/>
    <mergeCell ref="AP196:BF196"/>
    <mergeCell ref="AP197:BF197"/>
    <mergeCell ref="AP200:BF200"/>
    <mergeCell ref="AX116:BA116"/>
    <mergeCell ref="BC116:BF116"/>
    <mergeCell ref="AX117:BA117"/>
    <mergeCell ref="BC117:BF117"/>
    <mergeCell ref="AX118:BA118"/>
    <mergeCell ref="BC118:BF118"/>
    <mergeCell ref="AX119:BA119"/>
    <mergeCell ref="AP194:BF194"/>
    <mergeCell ref="AP195:BF195"/>
    <mergeCell ref="AP186:BF186"/>
    <mergeCell ref="AP187:BF187"/>
    <mergeCell ref="AP188:BF188"/>
    <mergeCell ref="AP185:BF185"/>
    <mergeCell ref="AP180:BF180"/>
    <mergeCell ref="AP181:BF181"/>
    <mergeCell ref="AP182:BF182"/>
    <mergeCell ref="AP183:BF183"/>
    <mergeCell ref="AP175:BF175"/>
    <mergeCell ref="AP176:BF176"/>
    <mergeCell ref="AP178:BF178"/>
    <mergeCell ref="AP179:BF179"/>
    <mergeCell ref="AP177:BF177"/>
    <mergeCell ref="AP171:BF171"/>
    <mergeCell ref="AP172:BF172"/>
    <mergeCell ref="AP173:BF173"/>
    <mergeCell ref="AP174:BF174"/>
    <mergeCell ref="AP166:BF166"/>
    <mergeCell ref="AP167:BF167"/>
    <mergeCell ref="AP168:BF168"/>
    <mergeCell ref="AP170:BF170"/>
    <mergeCell ref="AP169:BF169"/>
    <mergeCell ref="AP162:BF162"/>
    <mergeCell ref="AP163:BF163"/>
    <mergeCell ref="AP164:BF164"/>
    <mergeCell ref="AP165:BF165"/>
    <mergeCell ref="AP157:BF157"/>
    <mergeCell ref="AP158:BF158"/>
    <mergeCell ref="AP159:BF159"/>
    <mergeCell ref="AP160:BF160"/>
    <mergeCell ref="AP152:BF152"/>
    <mergeCell ref="AP154:BF154"/>
    <mergeCell ref="AP155:BF155"/>
    <mergeCell ref="AP156:BF156"/>
    <mergeCell ref="AP148:BF148"/>
    <mergeCell ref="AP149:BF149"/>
    <mergeCell ref="AP150:BF150"/>
    <mergeCell ref="AP151:BF151"/>
    <mergeCell ref="AP143:BF143"/>
    <mergeCell ref="AP144:BF144"/>
    <mergeCell ref="AP146:BF146"/>
    <mergeCell ref="AP147:BF147"/>
    <mergeCell ref="AP139:BF139"/>
    <mergeCell ref="AP140:BF140"/>
    <mergeCell ref="AP141:BF141"/>
    <mergeCell ref="AP142:BF142"/>
    <mergeCell ref="AP126:BF126"/>
    <mergeCell ref="AP130:BF130"/>
    <mergeCell ref="AP131:BF131"/>
    <mergeCell ref="AP132:BF132"/>
    <mergeCell ref="AP129:BF129"/>
    <mergeCell ref="BC119:BF119"/>
    <mergeCell ref="AP123:BF123"/>
    <mergeCell ref="AP124:BF124"/>
    <mergeCell ref="AP125:BF125"/>
    <mergeCell ref="AP119:AQ119"/>
    <mergeCell ref="AR119:AT119"/>
    <mergeCell ref="AU119:AW119"/>
    <mergeCell ref="F147:N147"/>
    <mergeCell ref="O147:Q147"/>
    <mergeCell ref="R147:T147"/>
    <mergeCell ref="AP127:BF127"/>
    <mergeCell ref="AP128:BF128"/>
    <mergeCell ref="AP133:BF133"/>
    <mergeCell ref="AP134:BF134"/>
    <mergeCell ref="AP135:BF135"/>
    <mergeCell ref="AP136:BF136"/>
    <mergeCell ref="AP138:BF138"/>
    <mergeCell ref="AX109:BA109"/>
    <mergeCell ref="BC109:BF109"/>
    <mergeCell ref="W112:AM112"/>
    <mergeCell ref="W113:AM113"/>
    <mergeCell ref="W109:AM109"/>
    <mergeCell ref="W110:AM110"/>
    <mergeCell ref="W111:AM111"/>
    <mergeCell ref="AP113:AQ113"/>
    <mergeCell ref="AR113:AT113"/>
    <mergeCell ref="AU113:AW113"/>
    <mergeCell ref="D167:N168"/>
    <mergeCell ref="D165:N166"/>
    <mergeCell ref="W114:AM114"/>
    <mergeCell ref="W115:AM115"/>
    <mergeCell ref="W116:AM116"/>
    <mergeCell ref="W166:AM166"/>
    <mergeCell ref="W167:AM167"/>
    <mergeCell ref="W168:AM168"/>
    <mergeCell ref="F148:N148"/>
    <mergeCell ref="W130:AM130"/>
    <mergeCell ref="W126:AM126"/>
    <mergeCell ref="W134:AM134"/>
    <mergeCell ref="W133:AM133"/>
    <mergeCell ref="W147:AM147"/>
    <mergeCell ref="W131:AM131"/>
    <mergeCell ref="W132:AM132"/>
    <mergeCell ref="W142:AM142"/>
    <mergeCell ref="W135:AM135"/>
    <mergeCell ref="W136:AM136"/>
    <mergeCell ref="W137:AM137"/>
    <mergeCell ref="D148:E148"/>
    <mergeCell ref="W127:AM127"/>
    <mergeCell ref="W143:AM143"/>
    <mergeCell ref="W144:AM144"/>
    <mergeCell ref="W145:AM145"/>
    <mergeCell ref="W129:AM129"/>
    <mergeCell ref="W138:AM138"/>
    <mergeCell ref="W139:AM139"/>
    <mergeCell ref="W140:AM140"/>
    <mergeCell ref="D147:E147"/>
    <mergeCell ref="W185:AM185"/>
    <mergeCell ref="W174:AM174"/>
    <mergeCell ref="W141:AM141"/>
    <mergeCell ref="W146:AM146"/>
    <mergeCell ref="W163:AM163"/>
    <mergeCell ref="W164:AM164"/>
    <mergeCell ref="W165:AM165"/>
    <mergeCell ref="W154:AM154"/>
    <mergeCell ref="W155:AM155"/>
    <mergeCell ref="W148:AM148"/>
    <mergeCell ref="W175:AM175"/>
    <mergeCell ref="W201:AM201"/>
    <mergeCell ref="W182:AM182"/>
    <mergeCell ref="W183:AM183"/>
    <mergeCell ref="W184:AM184"/>
    <mergeCell ref="W195:AM195"/>
    <mergeCell ref="W196:AM196"/>
    <mergeCell ref="W197:AM197"/>
    <mergeCell ref="W198:AM198"/>
    <mergeCell ref="W191:AM191"/>
    <mergeCell ref="W188:AM188"/>
    <mergeCell ref="W186:AM186"/>
    <mergeCell ref="W187:AM187"/>
    <mergeCell ref="W157:AM157"/>
    <mergeCell ref="W162:AM162"/>
    <mergeCell ref="W170:AM170"/>
    <mergeCell ref="W171:AM171"/>
    <mergeCell ref="W172:AM172"/>
    <mergeCell ref="W173:AM173"/>
    <mergeCell ref="W169:AM169"/>
    <mergeCell ref="W199:AM199"/>
    <mergeCell ref="W200:AM200"/>
    <mergeCell ref="W193:AM193"/>
    <mergeCell ref="W194:AM194"/>
    <mergeCell ref="W192:AM192"/>
    <mergeCell ref="W190:AM190"/>
    <mergeCell ref="W189:AM189"/>
    <mergeCell ref="W156:AM156"/>
    <mergeCell ref="W161:AM161"/>
    <mergeCell ref="W159:AM159"/>
    <mergeCell ref="W160:AM160"/>
    <mergeCell ref="W176:AM176"/>
    <mergeCell ref="W177:AM177"/>
    <mergeCell ref="W180:AM181"/>
    <mergeCell ref="W122:AM123"/>
    <mergeCell ref="R118:T118"/>
    <mergeCell ref="W124:AM124"/>
    <mergeCell ref="W125:AM125"/>
    <mergeCell ref="D122:T123"/>
    <mergeCell ref="D124:E124"/>
    <mergeCell ref="F124:N124"/>
    <mergeCell ref="O124:Q124"/>
    <mergeCell ref="R124:T124"/>
    <mergeCell ref="D119:E119"/>
    <mergeCell ref="W149:AM149"/>
    <mergeCell ref="W152:AM153"/>
    <mergeCell ref="D88:G88"/>
    <mergeCell ref="H88:K88"/>
    <mergeCell ref="L88:O88"/>
    <mergeCell ref="T89:AC90"/>
    <mergeCell ref="D99:G100"/>
    <mergeCell ref="H98:AC98"/>
    <mergeCell ref="H99:AC100"/>
    <mergeCell ref="D98:G98"/>
    <mergeCell ref="AX43:AX44"/>
    <mergeCell ref="AG46:AM47"/>
    <mergeCell ref="AP46:AT47"/>
    <mergeCell ref="T88:AC88"/>
    <mergeCell ref="AV45:AZ45"/>
    <mergeCell ref="AV46:AZ47"/>
    <mergeCell ref="T66:AC66"/>
    <mergeCell ref="T67:AC68"/>
    <mergeCell ref="T53:X53"/>
    <mergeCell ref="Y53:AC53"/>
    <mergeCell ref="D66:G66"/>
    <mergeCell ref="L66:O66"/>
    <mergeCell ref="P66:S66"/>
    <mergeCell ref="H89:K90"/>
    <mergeCell ref="L89:O90"/>
    <mergeCell ref="P89:S90"/>
    <mergeCell ref="P88:S88"/>
    <mergeCell ref="H66:K66"/>
    <mergeCell ref="D89:G90"/>
    <mergeCell ref="H67:K68"/>
    <mergeCell ref="D96:N97"/>
    <mergeCell ref="O96:S97"/>
    <mergeCell ref="T96:X97"/>
    <mergeCell ref="Y96:AC97"/>
    <mergeCell ref="W158:AM158"/>
    <mergeCell ref="Y63:AC63"/>
    <mergeCell ref="D64:N65"/>
    <mergeCell ref="O64:S65"/>
    <mergeCell ref="T64:X65"/>
    <mergeCell ref="Y64:AC65"/>
    <mergeCell ref="D62:N63"/>
    <mergeCell ref="O63:S63"/>
    <mergeCell ref="T63:X63"/>
    <mergeCell ref="D67:G68"/>
    <mergeCell ref="Y74:AC75"/>
    <mergeCell ref="D72:N73"/>
    <mergeCell ref="O73:S73"/>
    <mergeCell ref="T73:X73"/>
    <mergeCell ref="Y73:AC73"/>
    <mergeCell ref="D74:N75"/>
    <mergeCell ref="O74:S75"/>
    <mergeCell ref="T74:X75"/>
    <mergeCell ref="L67:O68"/>
    <mergeCell ref="P67:S68"/>
    <mergeCell ref="L77:O78"/>
    <mergeCell ref="P77:S78"/>
    <mergeCell ref="T77:AC78"/>
    <mergeCell ref="D76:G76"/>
    <mergeCell ref="H76:K76"/>
    <mergeCell ref="L76:O76"/>
    <mergeCell ref="P76:S76"/>
    <mergeCell ref="O53:S53"/>
    <mergeCell ref="O54:S55"/>
    <mergeCell ref="D54:N55"/>
    <mergeCell ref="D52:N53"/>
    <mergeCell ref="D94:N95"/>
    <mergeCell ref="O95:S95"/>
    <mergeCell ref="T95:X95"/>
    <mergeCell ref="Y95:AC95"/>
    <mergeCell ref="D84:N85"/>
    <mergeCell ref="O85:S85"/>
    <mergeCell ref="T85:X85"/>
    <mergeCell ref="D56:G56"/>
    <mergeCell ref="T56:AC56"/>
    <mergeCell ref="T57:AC58"/>
    <mergeCell ref="P56:S56"/>
    <mergeCell ref="T76:AC76"/>
    <mergeCell ref="D77:G78"/>
    <mergeCell ref="H77:K78"/>
    <mergeCell ref="Y54:AC55"/>
    <mergeCell ref="D57:G58"/>
    <mergeCell ref="H57:K58"/>
    <mergeCell ref="L57:O58"/>
    <mergeCell ref="P57:S58"/>
    <mergeCell ref="T54:X55"/>
    <mergeCell ref="H56:K56"/>
    <mergeCell ref="L56:O56"/>
    <mergeCell ref="D46:J47"/>
    <mergeCell ref="M46:N47"/>
    <mergeCell ref="O46:O47"/>
    <mergeCell ref="P46:Q47"/>
    <mergeCell ref="Y46:Z47"/>
    <mergeCell ref="AA46:AA47"/>
    <mergeCell ref="AB46:AC47"/>
    <mergeCell ref="R46:R47"/>
    <mergeCell ref="S46:T47"/>
    <mergeCell ref="U46:U47"/>
    <mergeCell ref="V46:W47"/>
    <mergeCell ref="X46:X47"/>
    <mergeCell ref="D40:J41"/>
    <mergeCell ref="AG40:AM41"/>
    <mergeCell ref="O40:O41"/>
    <mergeCell ref="M43:N44"/>
    <mergeCell ref="O43:O44"/>
    <mergeCell ref="P43:Q44"/>
    <mergeCell ref="V42:W42"/>
    <mergeCell ref="D43:J44"/>
    <mergeCell ref="V43:W44"/>
    <mergeCell ref="X43:X44"/>
    <mergeCell ref="AB45:AC45"/>
    <mergeCell ref="AP43:AW44"/>
    <mergeCell ref="R43:R44"/>
    <mergeCell ref="AA43:AA44"/>
    <mergeCell ref="AB43:AC44"/>
    <mergeCell ref="V45:W45"/>
    <mergeCell ref="Y43:Z44"/>
    <mergeCell ref="S43:T44"/>
    <mergeCell ref="U43:U44"/>
    <mergeCell ref="T34:U35"/>
    <mergeCell ref="W34:X35"/>
    <mergeCell ref="S42:T42"/>
    <mergeCell ref="Y45:Z45"/>
    <mergeCell ref="D12:I13"/>
    <mergeCell ref="AG34:AM35"/>
    <mergeCell ref="AV54:AW54"/>
    <mergeCell ref="AY54:AZ54"/>
    <mergeCell ref="AS40:AT41"/>
    <mergeCell ref="AY43:BF44"/>
    <mergeCell ref="AP45:AT45"/>
    <mergeCell ref="AS34:AT35"/>
    <mergeCell ref="AP34:AQ35"/>
    <mergeCell ref="AP40:AQ41"/>
    <mergeCell ref="D34:J35"/>
    <mergeCell ref="T18:U18"/>
    <mergeCell ref="W18:X18"/>
    <mergeCell ref="T19:U20"/>
    <mergeCell ref="W19:X20"/>
    <mergeCell ref="T22:U23"/>
    <mergeCell ref="W22:X23"/>
    <mergeCell ref="T25:U26"/>
    <mergeCell ref="W25:X26"/>
    <mergeCell ref="T31:U32"/>
    <mergeCell ref="K12:O13"/>
    <mergeCell ref="R12:V13"/>
    <mergeCell ref="AS54:AT54"/>
    <mergeCell ref="AG52:BF53"/>
    <mergeCell ref="Y12:AC13"/>
    <mergeCell ref="AP39:AQ39"/>
    <mergeCell ref="AS31:AT32"/>
    <mergeCell ref="W31:X32"/>
    <mergeCell ref="Y42:Z42"/>
    <mergeCell ref="AB42:AC42"/>
    <mergeCell ref="AG6:BF7"/>
    <mergeCell ref="D6:AC7"/>
    <mergeCell ref="D9:O10"/>
    <mergeCell ref="R9:AC10"/>
    <mergeCell ref="AU9:BF10"/>
    <mergeCell ref="AG9:AL10"/>
    <mergeCell ref="AM9:AR10"/>
    <mergeCell ref="AG12:AK13"/>
    <mergeCell ref="P40:Q41"/>
    <mergeCell ref="M40:N41"/>
    <mergeCell ref="M18:N18"/>
    <mergeCell ref="P18:Q18"/>
    <mergeCell ref="M34:N35"/>
    <mergeCell ref="P19:Q20"/>
    <mergeCell ref="P22:Q23"/>
    <mergeCell ref="P34:Q35"/>
    <mergeCell ref="R40:R41"/>
    <mergeCell ref="AR34:AR35"/>
    <mergeCell ref="AR31:AR32"/>
    <mergeCell ref="P45:Q45"/>
    <mergeCell ref="M39:N39"/>
    <mergeCell ref="P39:Q39"/>
    <mergeCell ref="S39:T39"/>
    <mergeCell ref="S45:T45"/>
    <mergeCell ref="M42:N42"/>
    <mergeCell ref="P42:Q42"/>
    <mergeCell ref="M45:N45"/>
    <mergeCell ref="BB58:BC58"/>
    <mergeCell ref="AV58:AW58"/>
    <mergeCell ref="BB59:BC59"/>
    <mergeCell ref="AY59:AZ59"/>
    <mergeCell ref="AY58:AZ58"/>
    <mergeCell ref="BB46:BF47"/>
    <mergeCell ref="BB54:BC54"/>
    <mergeCell ref="BE54:BF54"/>
    <mergeCell ref="AX34:AX35"/>
    <mergeCell ref="BB39:BC39"/>
    <mergeCell ref="BE39:BF39"/>
    <mergeCell ref="BB40:BC41"/>
    <mergeCell ref="BE40:BF41"/>
    <mergeCell ref="BB45:BF45"/>
    <mergeCell ref="BA40:BA41"/>
    <mergeCell ref="AV31:AW32"/>
    <mergeCell ref="BE28:BF29"/>
    <mergeCell ref="BE31:BF32"/>
    <mergeCell ref="AY28:AZ29"/>
    <mergeCell ref="AY31:AZ32"/>
    <mergeCell ref="BD31:BD32"/>
    <mergeCell ref="BA28:BA29"/>
    <mergeCell ref="BA31:BA32"/>
    <mergeCell ref="BD28:BD29"/>
    <mergeCell ref="BB28:BC29"/>
    <mergeCell ref="AS39:AT39"/>
    <mergeCell ref="AU40:AU41"/>
    <mergeCell ref="AX40:AX41"/>
    <mergeCell ref="AU34:AU35"/>
    <mergeCell ref="BD40:BD41"/>
    <mergeCell ref="BB27:BC27"/>
    <mergeCell ref="BA34:BA35"/>
    <mergeCell ref="BD34:BD35"/>
    <mergeCell ref="BA37:BA38"/>
    <mergeCell ref="BB37:BF38"/>
    <mergeCell ref="D19:J20"/>
    <mergeCell ref="BB34:BC35"/>
    <mergeCell ref="BB31:BC32"/>
    <mergeCell ref="AV40:AW41"/>
    <mergeCell ref="AY40:AZ41"/>
    <mergeCell ref="S40:T41"/>
    <mergeCell ref="D22:J23"/>
    <mergeCell ref="AV39:AW39"/>
    <mergeCell ref="AV34:AW35"/>
    <mergeCell ref="AY34:AZ35"/>
    <mergeCell ref="D25:J26"/>
    <mergeCell ref="D28:J29"/>
    <mergeCell ref="D31:J32"/>
    <mergeCell ref="M31:N32"/>
    <mergeCell ref="M28:N29"/>
    <mergeCell ref="P28:Q29"/>
    <mergeCell ref="AU28:AU29"/>
    <mergeCell ref="AU31:AU32"/>
    <mergeCell ref="P31:Q32"/>
    <mergeCell ref="T28:U29"/>
    <mergeCell ref="W28:X29"/>
    <mergeCell ref="AP31:AQ32"/>
    <mergeCell ref="AR28:AR29"/>
    <mergeCell ref="AP28:AQ29"/>
    <mergeCell ref="AG31:AM32"/>
    <mergeCell ref="M19:N20"/>
    <mergeCell ref="M22:N23"/>
    <mergeCell ref="M25:N26"/>
    <mergeCell ref="AS27:AT27"/>
    <mergeCell ref="P25:Q26"/>
    <mergeCell ref="AG22:AK26"/>
    <mergeCell ref="AL22:AV26"/>
    <mergeCell ref="BE59:BF59"/>
    <mergeCell ref="BE58:BF58"/>
    <mergeCell ref="AV27:AW27"/>
    <mergeCell ref="AY27:AZ27"/>
    <mergeCell ref="AV28:AW29"/>
    <mergeCell ref="AX28:AX29"/>
    <mergeCell ref="AY39:AZ39"/>
    <mergeCell ref="BE27:BF27"/>
    <mergeCell ref="BE34:BF35"/>
    <mergeCell ref="AX31:AX32"/>
    <mergeCell ref="BE61:BF61"/>
    <mergeCell ref="AS60:AT60"/>
    <mergeCell ref="AV60:AW60"/>
    <mergeCell ref="AY60:AZ60"/>
    <mergeCell ref="AV61:AW61"/>
    <mergeCell ref="AS61:AT61"/>
    <mergeCell ref="AY61:AZ61"/>
    <mergeCell ref="BB61:BC61"/>
    <mergeCell ref="AV62:AW62"/>
    <mergeCell ref="AY62:AZ62"/>
    <mergeCell ref="AV63:AW63"/>
    <mergeCell ref="AY63:AZ63"/>
    <mergeCell ref="BB63:BC63"/>
    <mergeCell ref="BE63:BF63"/>
    <mergeCell ref="BE62:BF62"/>
    <mergeCell ref="BB62:BC62"/>
    <mergeCell ref="BB64:BC64"/>
    <mergeCell ref="BE64:BF64"/>
    <mergeCell ref="BB66:BC66"/>
    <mergeCell ref="BB69:BC69"/>
    <mergeCell ref="BE69:BF69"/>
    <mergeCell ref="BB68:BC68"/>
    <mergeCell ref="BE68:BF68"/>
    <mergeCell ref="BB67:BC67"/>
    <mergeCell ref="BE67:BF67"/>
    <mergeCell ref="BE66:BF66"/>
    <mergeCell ref="AS68:AT68"/>
    <mergeCell ref="AS69:AT69"/>
    <mergeCell ref="AV69:AW69"/>
    <mergeCell ref="AY69:AZ69"/>
    <mergeCell ref="AV68:AW68"/>
    <mergeCell ref="AY68:AZ68"/>
    <mergeCell ref="BE73:BF73"/>
    <mergeCell ref="BB74:BC74"/>
    <mergeCell ref="AY75:AZ75"/>
    <mergeCell ref="BE74:BF74"/>
    <mergeCell ref="BB75:BC75"/>
    <mergeCell ref="BE75:BF75"/>
    <mergeCell ref="BB73:BC73"/>
    <mergeCell ref="AV73:AW73"/>
    <mergeCell ref="AY73:AZ73"/>
    <mergeCell ref="AV75:AW75"/>
    <mergeCell ref="AS71:AT71"/>
    <mergeCell ref="AY72:AZ72"/>
    <mergeCell ref="AS72:AT72"/>
    <mergeCell ref="AS74:AT74"/>
    <mergeCell ref="AV71:AW71"/>
    <mergeCell ref="AV72:AW72"/>
    <mergeCell ref="AS73:AT73"/>
    <mergeCell ref="BB77:BC77"/>
    <mergeCell ref="BB80:BC80"/>
    <mergeCell ref="AY79:AZ79"/>
    <mergeCell ref="BB79:BC79"/>
    <mergeCell ref="BB78:BC78"/>
    <mergeCell ref="AV80:AW80"/>
    <mergeCell ref="AY80:AZ80"/>
    <mergeCell ref="AY89:AZ89"/>
    <mergeCell ref="BB89:BC89"/>
    <mergeCell ref="AY85:AZ85"/>
    <mergeCell ref="AV87:AW87"/>
    <mergeCell ref="AY87:AZ87"/>
    <mergeCell ref="BB87:BC87"/>
    <mergeCell ref="AY86:AZ86"/>
    <mergeCell ref="AV86:AW86"/>
    <mergeCell ref="BE89:BF89"/>
    <mergeCell ref="BE83:BF83"/>
    <mergeCell ref="BB83:BC83"/>
    <mergeCell ref="BB85:BC85"/>
    <mergeCell ref="BE85:BF85"/>
    <mergeCell ref="BB84:BC84"/>
    <mergeCell ref="BE84:BF84"/>
    <mergeCell ref="BE86:BF86"/>
    <mergeCell ref="BE87:BF87"/>
    <mergeCell ref="BB86:BC86"/>
    <mergeCell ref="BB90:BC90"/>
    <mergeCell ref="BE90:BF90"/>
    <mergeCell ref="BE92:BF92"/>
    <mergeCell ref="AV92:AW92"/>
    <mergeCell ref="AY92:AZ92"/>
    <mergeCell ref="AV91:AW91"/>
    <mergeCell ref="AY91:AZ91"/>
    <mergeCell ref="BB91:BC91"/>
    <mergeCell ref="BE91:BF91"/>
    <mergeCell ref="BB92:BC92"/>
    <mergeCell ref="AV64:AW64"/>
    <mergeCell ref="AY64:AZ64"/>
    <mergeCell ref="AV74:AW74"/>
    <mergeCell ref="AY74:AZ74"/>
    <mergeCell ref="AY71:AZ71"/>
    <mergeCell ref="AY70:AZ70"/>
    <mergeCell ref="AV67:AW67"/>
    <mergeCell ref="AY67:AZ67"/>
    <mergeCell ref="AV66:AW66"/>
    <mergeCell ref="AY66:AZ66"/>
    <mergeCell ref="AV70:AW70"/>
    <mergeCell ref="BE99:BF99"/>
    <mergeCell ref="AV96:AW96"/>
    <mergeCell ref="AY96:AZ96"/>
    <mergeCell ref="BB98:BC98"/>
    <mergeCell ref="BE98:BF98"/>
    <mergeCell ref="AY98:AZ98"/>
    <mergeCell ref="BB99:BC99"/>
    <mergeCell ref="BB96:BC96"/>
    <mergeCell ref="BE96:BF96"/>
    <mergeCell ref="AV100:AW100"/>
    <mergeCell ref="AY100:AZ100"/>
    <mergeCell ref="AV99:AW99"/>
    <mergeCell ref="AY99:AZ99"/>
    <mergeCell ref="AN12:AR13"/>
    <mergeCell ref="AU12:AY13"/>
    <mergeCell ref="BB12:BF13"/>
    <mergeCell ref="BE60:BF60"/>
    <mergeCell ref="BB60:BC60"/>
    <mergeCell ref="AI59:AQ59"/>
    <mergeCell ref="AV59:AW59"/>
    <mergeCell ref="AI58:AQ58"/>
    <mergeCell ref="AG43:AM44"/>
    <mergeCell ref="AI56:AQ56"/>
    <mergeCell ref="D107:T108"/>
    <mergeCell ref="AP107:BF108"/>
    <mergeCell ref="Y85:AC85"/>
    <mergeCell ref="D86:N87"/>
    <mergeCell ref="O86:S87"/>
    <mergeCell ref="T86:X87"/>
    <mergeCell ref="Y86:AC87"/>
    <mergeCell ref="AS100:AT100"/>
    <mergeCell ref="BB100:BC100"/>
    <mergeCell ref="BE100:BF100"/>
    <mergeCell ref="AU118:AW118"/>
    <mergeCell ref="AP117:AQ117"/>
    <mergeCell ref="AR117:AT117"/>
    <mergeCell ref="AU117:AW117"/>
    <mergeCell ref="AP118:AQ118"/>
    <mergeCell ref="AR118:AT118"/>
    <mergeCell ref="AU109:AW109"/>
    <mergeCell ref="AP110:AQ110"/>
    <mergeCell ref="AR110:AT110"/>
    <mergeCell ref="AU110:AW110"/>
    <mergeCell ref="AP109:AQ109"/>
    <mergeCell ref="AR109:AT109"/>
    <mergeCell ref="AU112:AW112"/>
    <mergeCell ref="AP111:AQ111"/>
    <mergeCell ref="AR111:AT111"/>
    <mergeCell ref="AU111:AW111"/>
    <mergeCell ref="AP112:AQ112"/>
    <mergeCell ref="AR112:AT112"/>
    <mergeCell ref="AU114:AW114"/>
    <mergeCell ref="AP114:AQ114"/>
    <mergeCell ref="AR114:AT114"/>
    <mergeCell ref="AP116:AQ116"/>
    <mergeCell ref="AR116:AT116"/>
    <mergeCell ref="AU116:AW116"/>
    <mergeCell ref="AP115:AQ115"/>
    <mergeCell ref="AR115:AT115"/>
    <mergeCell ref="AU115:AW115"/>
    <mergeCell ref="F119:N119"/>
    <mergeCell ref="O119:Q119"/>
    <mergeCell ref="O167:T168"/>
    <mergeCell ref="O148:Q148"/>
    <mergeCell ref="R148:T148"/>
    <mergeCell ref="D152:T153"/>
    <mergeCell ref="O156:T157"/>
    <mergeCell ref="O154:T155"/>
    <mergeCell ref="D154:N155"/>
    <mergeCell ref="D156:N157"/>
    <mergeCell ref="D149:E149"/>
    <mergeCell ref="F149:N149"/>
    <mergeCell ref="O149:Q149"/>
    <mergeCell ref="R149:T149"/>
    <mergeCell ref="D118:E118"/>
    <mergeCell ref="F118:N118"/>
    <mergeCell ref="W117:AM117"/>
    <mergeCell ref="O118:Q118"/>
    <mergeCell ref="W118:AM118"/>
    <mergeCell ref="D117:E117"/>
    <mergeCell ref="F117:N117"/>
    <mergeCell ref="O117:Q117"/>
    <mergeCell ref="R117:T117"/>
    <mergeCell ref="O184:T185"/>
    <mergeCell ref="D182:N183"/>
    <mergeCell ref="D184:N185"/>
    <mergeCell ref="O160:T161"/>
    <mergeCell ref="O182:T183"/>
    <mergeCell ref="D180:T181"/>
    <mergeCell ref="D172:N173"/>
    <mergeCell ref="O163:T164"/>
    <mergeCell ref="O165:T166"/>
    <mergeCell ref="D163:N164"/>
    <mergeCell ref="O186:T187"/>
    <mergeCell ref="O188:T189"/>
    <mergeCell ref="D186:N187"/>
    <mergeCell ref="D188:N189"/>
    <mergeCell ref="O169:T170"/>
    <mergeCell ref="D176:N177"/>
    <mergeCell ref="D174:N175"/>
    <mergeCell ref="O158:T159"/>
    <mergeCell ref="D158:N159"/>
    <mergeCell ref="D160:N161"/>
    <mergeCell ref="O172:T173"/>
    <mergeCell ref="O174:T175"/>
    <mergeCell ref="O176:T177"/>
    <mergeCell ref="D169:N170"/>
    <mergeCell ref="O198:T199"/>
    <mergeCell ref="O200:T201"/>
    <mergeCell ref="D198:N199"/>
    <mergeCell ref="D200:N201"/>
    <mergeCell ref="D192:T193"/>
    <mergeCell ref="O194:T195"/>
    <mergeCell ref="O196:T197"/>
    <mergeCell ref="D194:N195"/>
    <mergeCell ref="D196:N197"/>
    <mergeCell ref="D146:E146"/>
    <mergeCell ref="F146:N146"/>
    <mergeCell ref="O146:Q146"/>
    <mergeCell ref="R146:T146"/>
    <mergeCell ref="D145:E145"/>
    <mergeCell ref="F145:N145"/>
    <mergeCell ref="O145:Q145"/>
    <mergeCell ref="R145:T145"/>
    <mergeCell ref="D144:E144"/>
    <mergeCell ref="F144:N144"/>
    <mergeCell ref="O144:Q144"/>
    <mergeCell ref="R144:T144"/>
    <mergeCell ref="D143:E143"/>
    <mergeCell ref="F143:N143"/>
    <mergeCell ref="O143:Q143"/>
    <mergeCell ref="R143:T143"/>
    <mergeCell ref="D142:E142"/>
    <mergeCell ref="F142:N142"/>
    <mergeCell ref="O142:Q142"/>
    <mergeCell ref="R142:T142"/>
    <mergeCell ref="D141:E141"/>
    <mergeCell ref="F141:N141"/>
    <mergeCell ref="O141:Q141"/>
    <mergeCell ref="R141:T141"/>
    <mergeCell ref="D140:E140"/>
    <mergeCell ref="F140:N140"/>
    <mergeCell ref="O140:Q140"/>
    <mergeCell ref="R140:T140"/>
    <mergeCell ref="D139:E139"/>
    <mergeCell ref="F139:N139"/>
    <mergeCell ref="O139:Q139"/>
    <mergeCell ref="R139:T139"/>
    <mergeCell ref="D138:E138"/>
    <mergeCell ref="F138:N138"/>
    <mergeCell ref="O138:Q138"/>
    <mergeCell ref="R138:T138"/>
    <mergeCell ref="D137:E137"/>
    <mergeCell ref="F137:N137"/>
    <mergeCell ref="O137:Q137"/>
    <mergeCell ref="R137:T137"/>
    <mergeCell ref="D136:E136"/>
    <mergeCell ref="F136:N136"/>
    <mergeCell ref="O136:Q136"/>
    <mergeCell ref="R136:T136"/>
    <mergeCell ref="D135:E135"/>
    <mergeCell ref="F135:N135"/>
    <mergeCell ref="O135:Q135"/>
    <mergeCell ref="R135:T135"/>
    <mergeCell ref="D134:E134"/>
    <mergeCell ref="F134:N134"/>
    <mergeCell ref="O134:Q134"/>
    <mergeCell ref="R134:T134"/>
    <mergeCell ref="D133:E133"/>
    <mergeCell ref="F133:N133"/>
    <mergeCell ref="O133:Q133"/>
    <mergeCell ref="R133:T133"/>
    <mergeCell ref="D132:E132"/>
    <mergeCell ref="F132:N132"/>
    <mergeCell ref="O132:Q132"/>
    <mergeCell ref="R132:T132"/>
    <mergeCell ref="D131:E131"/>
    <mergeCell ref="F131:N131"/>
    <mergeCell ref="O131:Q131"/>
    <mergeCell ref="R131:T131"/>
    <mergeCell ref="D130:E130"/>
    <mergeCell ref="F130:N130"/>
    <mergeCell ref="O130:Q130"/>
    <mergeCell ref="R130:T130"/>
    <mergeCell ref="D129:E129"/>
    <mergeCell ref="F129:N129"/>
    <mergeCell ref="O129:Q129"/>
    <mergeCell ref="R129:T129"/>
    <mergeCell ref="D128:E128"/>
    <mergeCell ref="F128:N128"/>
    <mergeCell ref="O128:Q128"/>
    <mergeCell ref="R128:T128"/>
    <mergeCell ref="D127:E127"/>
    <mergeCell ref="F127:N127"/>
    <mergeCell ref="O127:Q127"/>
    <mergeCell ref="R127:T127"/>
    <mergeCell ref="D126:E126"/>
    <mergeCell ref="F126:N126"/>
    <mergeCell ref="O126:Q126"/>
    <mergeCell ref="R126:T126"/>
    <mergeCell ref="O116:Q116"/>
    <mergeCell ref="R116:T116"/>
    <mergeCell ref="D115:E115"/>
    <mergeCell ref="F115:N115"/>
    <mergeCell ref="O115:Q115"/>
    <mergeCell ref="R115:T115"/>
    <mergeCell ref="D116:E116"/>
    <mergeCell ref="F116:N116"/>
    <mergeCell ref="D114:E114"/>
    <mergeCell ref="F114:N114"/>
    <mergeCell ref="O114:Q114"/>
    <mergeCell ref="R114:T114"/>
    <mergeCell ref="D113:E113"/>
    <mergeCell ref="F113:N113"/>
    <mergeCell ref="O113:Q113"/>
    <mergeCell ref="R113:T113"/>
    <mergeCell ref="D112:E112"/>
    <mergeCell ref="F112:N112"/>
    <mergeCell ref="O112:Q112"/>
    <mergeCell ref="R112:T112"/>
    <mergeCell ref="D109:E109"/>
    <mergeCell ref="F109:N109"/>
    <mergeCell ref="O109:Q109"/>
    <mergeCell ref="R109:T109"/>
    <mergeCell ref="D111:E111"/>
    <mergeCell ref="R111:T111"/>
    <mergeCell ref="O111:Q111"/>
    <mergeCell ref="F111:N111"/>
    <mergeCell ref="BB22:BE23"/>
    <mergeCell ref="BB24:BE25"/>
    <mergeCell ref="BB26:BE26"/>
    <mergeCell ref="AI54:AQ54"/>
    <mergeCell ref="AP27:AQ27"/>
    <mergeCell ref="AG28:AM29"/>
    <mergeCell ref="AS28:AT29"/>
    <mergeCell ref="AR40:AR41"/>
    <mergeCell ref="AG49:AM50"/>
    <mergeCell ref="AO49:AQ50"/>
    <mergeCell ref="AT49:BA50"/>
    <mergeCell ref="BD49:BF50"/>
    <mergeCell ref="AV55:AZ55"/>
    <mergeCell ref="BD55:BF55"/>
    <mergeCell ref="AG37:AM38"/>
    <mergeCell ref="AP37:AQ38"/>
    <mergeCell ref="AS37:AW38"/>
    <mergeCell ref="AY37:AZ38"/>
  </mergeCells>
  <conditionalFormatting sqref="P19:Q20 P22:Q23 P25:Q26 P28:Q29 P31:Q32 P34:Q35 M40:N41 P40:Q41 S43:T44 S46:T47 M46:N47 M43:N44 AP40:AQ41 AS40:AT41 AV40:AW41 AY40:AZ41 BB40:BC41 BB46:BF47 AV46:AZ47 AP34:AQ35 AP31:AQ32 AP28:AQ29 AV28:AW29 AV31:AW32 AV34:AW35 O154:T161 O163:T170 O172:T177 O194:T201 AY56:AZ100 AV56:AW100">
    <cfRule type="expression" priority="1" dxfId="0" stopIfTrue="1">
      <formula>$K$2="Orange"</formula>
    </cfRule>
    <cfRule type="expression" priority="2" dxfId="1" stopIfTrue="1">
      <formula>$K$2="Green"</formula>
    </cfRule>
    <cfRule type="expression" priority="3" dxfId="2" stopIfTrue="1">
      <formula>$K$2="Blue"</formula>
    </cfRule>
  </conditionalFormatting>
  <conditionalFormatting sqref="AO49:AQ50 BD49:BF50 AS34:AT35 AS28:AT29 AS31:AT32">
    <cfRule type="expression" priority="4" dxfId="2" stopIfTrue="1">
      <formula>$K$2="Blue"</formula>
    </cfRule>
    <cfRule type="expression" priority="5" dxfId="0" stopIfTrue="1">
      <formula>$K$2="Orange"</formula>
    </cfRule>
    <cfRule type="expression" priority="6" dxfId="1" stopIfTrue="1">
      <formula>$K$2="Green"</formula>
    </cfRule>
  </conditionalFormatting>
  <conditionalFormatting sqref="AP37:AQ38 AY37:AZ38">
    <cfRule type="expression" priority="7" dxfId="2" stopIfTrue="1">
      <formula>$K$2="Blue"</formula>
    </cfRule>
    <cfRule type="expression" priority="8" dxfId="0" stopIfTrue="1">
      <formula>$K$2="Orange"</formula>
    </cfRule>
    <cfRule type="expression" priority="9" dxfId="1" stopIfTrue="1">
      <formula>$K$2="Green"</formula>
    </cfRule>
  </conditionalFormatting>
  <conditionalFormatting sqref="P43:Q44 P46:Q47">
    <cfRule type="expression" priority="10" dxfId="2" stopIfTrue="1">
      <formula>$K$2="Blue"</formula>
    </cfRule>
    <cfRule type="expression" priority="11" dxfId="0" stopIfTrue="1">
      <formula>$K$2="Orange"</formula>
    </cfRule>
    <cfRule type="expression" priority="12" dxfId="1" stopIfTrue="1">
      <formula>$K$2="Green"</formula>
    </cfRule>
  </conditionalFormatting>
  <dataValidations count="32">
    <dataValidation type="whole" allowBlank="1" showInputMessage="1" showErrorMessage="1" sqref="O86:S87 O96:S97">
      <formula1>-100000000</formula1>
      <formula2>100000000</formula2>
    </dataValidation>
    <dataValidation type="whole" allowBlank="1" showInputMessage="1" showErrorMessage="1" promptTitle="Validation" prompt="The value entered here must be negative (ie. -3)" sqref="T96:X97 T86:X87">
      <formula1>-100000000</formula1>
      <formula2>0</formula2>
    </dataValidation>
    <dataValidation errorStyle="information" type="whole" allowBlank="1" showErrorMessage="1" errorTitle="Input not valid" error="Please choose a whole number." sqref="AY34:AZ35 BE56:BF100 BB56:BC100 Y96:AC97 L89:O90 Y86:AC87 V46:W47 Y46:Z47 AB46:AC47 AB43:AC44 Y43:Z44 V43:W44 S40:T41 AS28:AT29 AS31:AT32 BE40:BF41 BB31:BC32 BB34:BC35 BE34:BF35 BE31:BF32 BE28:BF29 BB28:BC29 AY28:AZ29 AY31:AZ32 P43:Q44 P46:Q47">
      <formula1>-99</formula1>
      <formula2>99</formula2>
    </dataValidation>
    <dataValidation errorStyle="information" type="whole" allowBlank="1" showErrorMessage="1" errorTitle="Input invalid" error="Please enter a whole number." sqref="O111:T119 O182:T189 O126:T149">
      <formula1>-1000000000</formula1>
      <formula2>1000000000</formula2>
    </dataValidation>
    <dataValidation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B2:H2"/>
    <dataValidation type="list"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K2:Q2">
      <formula1>$BZ$7:$BZ$10</formula1>
    </dataValidation>
    <dataValidation type="list" allowBlank="1" showInputMessage="1" showErrorMessage="1" sqref="BN13:BP18">
      <formula1>$BZ$73:$BZ$83</formula1>
    </dataValidation>
    <dataValidation type="list" allowBlank="1" showInputMessage="1" showErrorMessage="1" sqref="BQ13:BS18">
      <formula1>$BZ$12:$BZ$32</formula1>
    </dataValidation>
    <dataValidation type="list" allowBlank="1" showInputMessage="1" showErrorMessage="1" sqref="AG56:AG100 AG102">
      <formula1>$CB$43</formula1>
    </dataValidation>
    <dataValidation errorStyle="information" type="whole" allowBlank="1" showInputMessage="1" showErrorMessage="1" promptTitle="Charisma Ability Score" prompt="Enter a whole number between 3 and 20" errorTitle="Input not valid" error="Please enter a whole number Between 3 and 20." sqref="M34:N35">
      <formula1>3</formula1>
      <formula2>20</formula2>
    </dataValidation>
    <dataValidation errorStyle="information" type="whole" allowBlank="1" showInputMessage="1" showErrorMessage="1" promptTitle="Intelligence Ability Score" prompt="Enter a whole number between 3 and 20" errorTitle="Input not valid" error="Please enter a whole number Between 3 and 20." sqref="M28:N29">
      <formula1>3</formula1>
      <formula2>30</formula2>
    </dataValidation>
    <dataValidation errorStyle="information" type="whole" allowBlank="1" showInputMessage="1" showErrorMessage="1" promptTitle="Strength Ability Score" prompt="Enter a whole number between 3 and 20" errorTitle="Input not valid" error="Please enter a whole number Between 3 and 20." sqref="M19:N20">
      <formula1>3</formula1>
      <formula2>20</formula2>
    </dataValidation>
    <dataValidation errorStyle="information" type="whole" allowBlank="1" showInputMessage="1" showErrorMessage="1" promptTitle="Dexterity Ability Score" prompt="Enter a whole number between 3 and 20" errorTitle="Input not valid" error="Please enter a whole number Between 3 and 20." sqref="M22:N23">
      <formula1>3</formula1>
      <formula2>20</formula2>
    </dataValidation>
    <dataValidation errorStyle="information" type="whole" allowBlank="1" showInputMessage="1" showErrorMessage="1" promptTitle="Constitution Ability Score" prompt="Enter a whole number between 3 and 20" errorTitle="Input not valid" error="Please enter a whole number Between 3 and 20." sqref="M25:N26">
      <formula1>3</formula1>
      <formula2>30</formula2>
    </dataValidation>
    <dataValidation errorStyle="information" type="whole" allowBlank="1" showInputMessage="1" showErrorMessage="1" promptTitle="Wisdom Ability Score" prompt="Enter a whole number between 3 and 20" errorTitle="Input not valid" error="Please enter a whole number Between 3 and 20." sqref="M31:N32">
      <formula1>3</formula1>
      <formula2>20</formula2>
    </dataValidation>
    <dataValidation allowBlank="1" showInputMessage="1" showErrorMessage="1" promptTitle="Player's Name" prompt="Not a trick Question." sqref="AG6:BF7"/>
    <dataValidation allowBlank="1" showInputMessage="1" showErrorMessage="1" promptTitle="Character's Name" prompt="Enter the name of your character here." sqref="D6:AC7"/>
    <dataValidation type="list" allowBlank="1" showInputMessage="1" showErrorMessage="1" promptTitle="Character Race" prompt="Select from the list" sqref="R9:AC10">
      <formula1>$CA$18:$CA$25</formula1>
    </dataValidation>
    <dataValidation type="list" allowBlank="1" showInputMessage="1" showErrorMessage="1" promptTitle="Law/Chaos" prompt="Select Alignment" sqref="AG9:AL10">
      <formula1>$CE$18:$CE$20</formula1>
    </dataValidation>
    <dataValidation type="list" allowBlank="1" showInputMessage="1" showErrorMessage="1" promptTitle="Evil/Good" prompt="Select Alignment" sqref="AM9:AR10">
      <formula1>$CI$18:$CI$20</formula1>
    </dataValidation>
    <dataValidation errorStyle="information" type="list" allowBlank="1" showInputMessage="1" showErrorMessage="1" promptTitle="Character Level" prompt="Select the Level of your character" sqref="D12:I13">
      <formula1>$BZ$66:$BZ$85</formula1>
    </dataValidation>
    <dataValidation type="textLength" allowBlank="1" showInputMessage="1" showErrorMessage="1" promptTitle="Character Size" prompt="Enter the size (Large Medium or Small) of your character." errorTitle="Character Length Problem" error="You may only put a maximum of 10 charcters in this field, better to restrict it to 7 or the text will become smaller." sqref="K12:O13">
      <formula1>1</formula1>
      <formula2>10</formula2>
    </dataValidation>
    <dataValidation type="textLength" allowBlank="1" showInputMessage="1" showErrorMessage="1" promptTitle="Character Age" prompt="Enter the age of your character in years." errorTitle="Character Length Problem" error="You may only put a maximum of 10 charcters in this field, better to restrict it to 7 or the text will become smaller." sqref="R12:V13">
      <formula1>1</formula1>
      <formula2>10</formula2>
    </dataValidation>
    <dataValidation type="textLength" allowBlank="1" showInputMessage="1" showErrorMessage="1" promptTitle="Character Gender" prompt="Enter the gender (sex) of your character" errorTitle="Character Length Problem" error="You may only put a maximum of 10 charcters in this field, better to restrict it to 7 or the text will become smaller." sqref="Y12:AC13">
      <formula1>1</formula1>
      <formula2>10</formula2>
    </dataValidation>
    <dataValidation type="textLength" allowBlank="1" showInputMessage="1" showErrorMessage="1" promptTitle="Character Height" prompt="Enter the height of your character." errorTitle="Character Length Problem" error="You may only put a maximum of 10 charcters in this field, better to restrict it to 7 or the text will become smaller." sqref="AG12:AK13">
      <formula1>1</formula1>
      <formula2>10</formula2>
    </dataValidation>
    <dataValidation type="textLength" allowBlank="1" showInputMessage="1" showErrorMessage="1" promptTitle="Character Weight" prompt="Enter the weight of your character" errorTitle="Character Length Problem" error="You may only put a maximum of 10 charcters in this field, better to restrict it to 7 or the text will become smaller." sqref="AN12:AR13">
      <formula1>1</formula1>
      <formula2>10</formula2>
    </dataValidation>
    <dataValidation type="textLength" allowBlank="1" showInputMessage="1" showErrorMessage="1" promptTitle="Eye Colour" prompt="Enter the Colour of your character's eyes." errorTitle="Character Length Problem" error="You may only put a maximum of 10 charcters in this field, better to restrict it to 7 or the text will become smaller." sqref="AU12:AY13">
      <formula1>1</formula1>
      <formula2>10</formula2>
    </dataValidation>
    <dataValidation type="textLength" allowBlank="1" showInputMessage="1" showErrorMessage="1" promptTitle="Hair Colour" prompt="Enter the colour of your character's hair." errorTitle="Character Length Problem" error="You may only put a maximum of 10 charcters in this field, better to restrict it to 7 or the text will become smaller." sqref="BB12:BF13">
      <formula1>1</formula1>
      <formula2>10</formula2>
    </dataValidation>
    <dataValidation errorStyle="information" allowBlank="1" showErrorMessage="1" errorTitle="Input not valid" error="Please choose a whole number." sqref="AS34:AT35"/>
    <dataValidation type="list" allowBlank="1" showInputMessage="1" showErrorMessage="1" sqref="AH56:AH101">
      <formula1>$CC$43</formula1>
    </dataValidation>
    <dataValidation type="textLength" allowBlank="1" showInputMessage="1" showErrorMessage="1" errorTitle="This area is to write in" sqref="AL22">
      <formula1>0</formula1>
      <formula2>0</formula2>
    </dataValidation>
    <dataValidation type="whole" allowBlank="1" showInputMessage="1" showErrorMessage="1" promptTitle="Put in the last XP Total" prompt="The system will then compare experience levels and tell you what you need for the next level." sqref="BB22:BE23">
      <formula1>1</formula1>
      <formula2>250000</formula2>
    </dataValidation>
  </dataValidations>
  <printOptions/>
  <pageMargins left="0" right="0" top="0" bottom="0" header="0" footer="0"/>
  <pageSetup fitToHeight="2" horizontalDpi="600" verticalDpi="600" orientation="portrait" paperSize="9" scale="87" r:id="rId4"/>
  <rowBreaks count="1" manualBreakCount="1">
    <brk id="103" max="6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tgdeiol1</dc:creator>
  <cp:keywords/>
  <dc:description/>
  <cp:lastModifiedBy>Simpson</cp:lastModifiedBy>
  <cp:lastPrinted>2005-09-07T13:44:26Z</cp:lastPrinted>
  <dcterms:created xsi:type="dcterms:W3CDTF">2002-10-01T12:39:44Z</dcterms:created>
  <dcterms:modified xsi:type="dcterms:W3CDTF">2005-09-21T20:38:31Z</dcterms:modified>
  <cp:category/>
  <cp:version/>
  <cp:contentType/>
  <cp:contentStatus/>
</cp:coreProperties>
</file>